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 codeName="{DD97A8EA-9A9A-E61F-A557-7D5A7D7259CE}"/>
  <workbookPr codeName="ThisWorkbook"/>
  <mc:AlternateContent xmlns:mc="http://schemas.openxmlformats.org/markup-compatibility/2006">
    <mc:Choice Requires="x15">
      <x15ac:absPath xmlns:x15ac="http://schemas.microsoft.com/office/spreadsheetml/2010/11/ac" url="X:\Plan.357\Users\jchristi\EBAC Basketball\2025-2026 Season\"/>
    </mc:Choice>
  </mc:AlternateContent>
  <xr:revisionPtr revIDLastSave="0" documentId="13_ncr:1_{5B628EA4-0F25-473A-9A8A-323F40A310DF}" xr6:coauthVersionLast="47" xr6:coauthVersionMax="47" xr10:uidLastSave="{00000000-0000-0000-0000-000000000000}"/>
  <bookViews>
    <workbookView xWindow="28680" yWindow="-345" windowWidth="29040" windowHeight="15450" firstSheet="2" activeTab="3" xr2:uid="{00000000-000D-0000-FFFF-FFFF00000000}"/>
  </bookViews>
  <sheets>
    <sheet name="Available Players" sheetId="16" r:id="rId1"/>
    <sheet name="Captain List" sheetId="15" r:id="rId2"/>
    <sheet name="&quot;25-26 Schedule+Results" sheetId="7" r:id="rId3"/>
    <sheet name="&quot;25-26 B Division Standings" sheetId="1" r:id="rId4"/>
    <sheet name="Sheet1" sheetId="11" state="hidden" r:id="rId5"/>
    <sheet name="&quot;26 Playoff Brackets" sheetId="8" state="hidden" r:id="rId6"/>
    <sheet name="B Division Team Stats" sheetId="4" r:id="rId7"/>
    <sheet name="&quot;25-26 A League Standings" sheetId="13" r:id="rId8"/>
    <sheet name="A Division Team Stats" sheetId="12" r:id="rId9"/>
    <sheet name="Playoff Stats" sheetId="18" r:id="rId10"/>
    <sheet name="ASG Stats" sheetId="17" r:id="rId11"/>
    <sheet name="&quot;25-26 C Division Standings" sheetId="14" r:id="rId12"/>
    <sheet name="C Division Team Stats" sheetId="9" r:id="rId13"/>
  </sheets>
  <functionGroups builtInGroupCount="19"/>
  <definedNames>
    <definedName name="_xlnm._FilterDatabase" localSheetId="7" hidden="1">'"25-26 A League Standings'!$B$2:$I$18</definedName>
    <definedName name="_xlnm._FilterDatabase" localSheetId="3" hidden="1">'"25-26 B Division Standings'!$B$2:$I$21</definedName>
    <definedName name="_xlnm._FilterDatabase" localSheetId="11" hidden="1">'"25-26 C Division Standings'!$B$2:$I$21</definedName>
    <definedName name="_xlnm._FilterDatabase" localSheetId="2" hidden="1">'"25-26 Schedule+Results'!$D$1:$E$322</definedName>
    <definedName name="_xlnm._FilterDatabase" localSheetId="6" hidden="1">'B Division Team Stats'!$N$1:$N$70</definedName>
    <definedName name="_xlnm._FilterDatabase" localSheetId="12" hidden="1">'C Division Team Stats'!$N$1:$N$100</definedName>
    <definedName name="_xleta.SUM" hidden="1" xlm="1">#NAME?</definedName>
    <definedName name="ScheduleTeam1">'"25-26 Schedule+Results'!$D:$D</definedName>
    <definedName name="ScheduleTeam1Score">'"25-26 Schedule+Results'!$G:$G</definedName>
    <definedName name="ScheduleTeam2">'"25-26 Schedule+Results'!$E:$E</definedName>
    <definedName name="ScheduleTeam2Score">'"25-26 Schedule+Results'!$H:$H</definedName>
    <definedName name="ScheduleWinner">'"25-26 Schedule+Results'!$I:$I</definedName>
    <definedName name="Team1">'"25-26 Schedule+Results'!$D:$D</definedName>
    <definedName name="Team1Score">'"25-26 Schedule+Results'!$G:$G</definedName>
    <definedName name="Team2">'"25-26 Schedule+Results'!$E:$E</definedName>
    <definedName name="Team2Score">'"25-26 Schedule+Results'!$H:$H</definedName>
    <definedName name="Winner">'"25-26 Schedule+Results'!$I:$I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" i="4" l="1"/>
  <c r="J165" i="4"/>
  <c r="M189" i="4"/>
  <c r="O189" i="4"/>
  <c r="N189" i="4" s="1"/>
  <c r="J191" i="4"/>
  <c r="J55" i="4"/>
  <c r="I124" i="4"/>
  <c r="J93" i="4"/>
  <c r="M68" i="12"/>
  <c r="M69" i="12"/>
  <c r="M70" i="12"/>
  <c r="M71" i="12"/>
  <c r="M72" i="12"/>
  <c r="M73" i="12"/>
  <c r="M74" i="12"/>
  <c r="M75" i="12"/>
  <c r="M76" i="12"/>
  <c r="M77" i="12"/>
  <c r="M54" i="12"/>
  <c r="M55" i="12"/>
  <c r="M56" i="12"/>
  <c r="M57" i="12"/>
  <c r="M58" i="12"/>
  <c r="M59" i="12"/>
  <c r="M60" i="12"/>
  <c r="M61" i="12"/>
  <c r="M62" i="12"/>
  <c r="M63" i="12"/>
  <c r="M64" i="12"/>
  <c r="M31" i="12"/>
  <c r="M32" i="12"/>
  <c r="M33" i="12"/>
  <c r="M34" i="12"/>
  <c r="M35" i="12"/>
  <c r="M36" i="12"/>
  <c r="M37" i="12"/>
  <c r="M38" i="12"/>
  <c r="M49" i="12"/>
  <c r="O49" i="12"/>
  <c r="N49" i="12" s="1"/>
  <c r="C39" i="12"/>
  <c r="C78" i="12"/>
  <c r="O78" i="12" s="1"/>
  <c r="N78" i="12" s="1"/>
  <c r="C65" i="12"/>
  <c r="O65" i="12" s="1"/>
  <c r="N65" i="12" s="1"/>
  <c r="M87" i="12"/>
  <c r="O87" i="12"/>
  <c r="N87" i="12"/>
  <c r="M81" i="12"/>
  <c r="M82" i="12"/>
  <c r="M83" i="12"/>
  <c r="M84" i="12"/>
  <c r="M85" i="12"/>
  <c r="M86" i="12"/>
  <c r="M88" i="12"/>
  <c r="C89" i="12"/>
  <c r="O89" i="12" s="1"/>
  <c r="N89" i="12" s="1"/>
  <c r="M42" i="12"/>
  <c r="M43" i="12"/>
  <c r="M44" i="12"/>
  <c r="M45" i="12"/>
  <c r="M46" i="12"/>
  <c r="M47" i="12"/>
  <c r="M48" i="12"/>
  <c r="M50" i="12"/>
  <c r="M80" i="12"/>
  <c r="M89" i="12" s="1"/>
  <c r="M67" i="12"/>
  <c r="M53" i="12"/>
  <c r="M41" i="12"/>
  <c r="M51" i="12" s="1"/>
  <c r="M30" i="12"/>
  <c r="M27" i="12"/>
  <c r="M26" i="12"/>
  <c r="M25" i="12"/>
  <c r="M24" i="12"/>
  <c r="M23" i="12"/>
  <c r="M22" i="12"/>
  <c r="M21" i="12"/>
  <c r="M20" i="12"/>
  <c r="M19" i="12"/>
  <c r="M18" i="12"/>
  <c r="M17" i="12"/>
  <c r="M16" i="12"/>
  <c r="M3" i="12"/>
  <c r="M4" i="12"/>
  <c r="M5" i="12"/>
  <c r="M6" i="12"/>
  <c r="M7" i="12"/>
  <c r="M8" i="12"/>
  <c r="M9" i="12"/>
  <c r="M10" i="12"/>
  <c r="M11" i="12"/>
  <c r="M12" i="12"/>
  <c r="M13" i="12"/>
  <c r="M2" i="12"/>
  <c r="O24" i="12"/>
  <c r="N24" i="12" s="1"/>
  <c r="O25" i="12"/>
  <c r="N25" i="12" s="1"/>
  <c r="C51" i="12"/>
  <c r="O51" i="12" s="1"/>
  <c r="N51" i="12" s="1"/>
  <c r="C28" i="12"/>
  <c r="O28" i="12" s="1"/>
  <c r="N28" i="12" s="1"/>
  <c r="O23" i="12"/>
  <c r="N23" i="12" s="1"/>
  <c r="O26" i="12"/>
  <c r="N26" i="12" s="1"/>
  <c r="O27" i="12"/>
  <c r="N27" i="12" s="1"/>
  <c r="O11" i="12"/>
  <c r="N11" i="12" s="1"/>
  <c r="C14" i="12"/>
  <c r="O14" i="12" s="1"/>
  <c r="N14" i="12" s="1"/>
  <c r="I233" i="7"/>
  <c r="I232" i="7"/>
  <c r="K42" i="4"/>
  <c r="I93" i="4"/>
  <c r="J81" i="4"/>
  <c r="J29" i="4"/>
  <c r="K178" i="4"/>
  <c r="J152" i="4"/>
  <c r="I165" i="4"/>
  <c r="K110" i="4"/>
  <c r="H93" i="4"/>
  <c r="I55" i="4"/>
  <c r="I191" i="4"/>
  <c r="K15" i="4"/>
  <c r="J110" i="4"/>
  <c r="I152" i="4"/>
  <c r="J178" i="4"/>
  <c r="J42" i="4"/>
  <c r="I29" i="4"/>
  <c r="J67" i="4"/>
  <c r="I312" i="7"/>
  <c r="I311" i="7"/>
  <c r="I319" i="7"/>
  <c r="I323" i="7"/>
  <c r="M187" i="4"/>
  <c r="O187" i="4"/>
  <c r="N187" i="4" s="1"/>
  <c r="H191" i="4"/>
  <c r="H29" i="4"/>
  <c r="I81" i="4"/>
  <c r="I110" i="4"/>
  <c r="I42" i="4"/>
  <c r="H152" i="4"/>
  <c r="I178" i="4"/>
  <c r="H55" i="4"/>
  <c r="H124" i="4"/>
  <c r="G29" i="4"/>
  <c r="G93" i="4"/>
  <c r="J15" i="4"/>
  <c r="I247" i="7"/>
  <c r="I246" i="7"/>
  <c r="I245" i="7"/>
  <c r="I251" i="7"/>
  <c r="I250" i="7"/>
  <c r="I249" i="7"/>
  <c r="I241" i="7"/>
  <c r="I240" i="7"/>
  <c r="I239" i="7"/>
  <c r="I237" i="7"/>
  <c r="I236" i="7"/>
  <c r="I235" i="7"/>
  <c r="I231" i="7"/>
  <c r="I230" i="7"/>
  <c r="I229" i="7"/>
  <c r="I227" i="7"/>
  <c r="I226" i="7"/>
  <c r="I225" i="7"/>
  <c r="I221" i="7"/>
  <c r="I220" i="7"/>
  <c r="I219" i="7"/>
  <c r="I211" i="7"/>
  <c r="I210" i="7"/>
  <c r="I209" i="7"/>
  <c r="I206" i="7"/>
  <c r="I207" i="7"/>
  <c r="I205" i="7"/>
  <c r="I256" i="7"/>
  <c r="H178" i="4"/>
  <c r="M133" i="4"/>
  <c r="O133" i="4"/>
  <c r="N133" i="4" s="1"/>
  <c r="H136" i="4"/>
  <c r="H110" i="4"/>
  <c r="H42" i="4"/>
  <c r="I198" i="7"/>
  <c r="I199" i="7"/>
  <c r="I200" i="7"/>
  <c r="I201" i="7"/>
  <c r="G152" i="4"/>
  <c r="G55" i="4"/>
  <c r="F152" i="4"/>
  <c r="G136" i="4"/>
  <c r="H165" i="4"/>
  <c r="G124" i="4"/>
  <c r="I196" i="7"/>
  <c r="I197" i="7"/>
  <c r="G178" i="4"/>
  <c r="I15" i="4"/>
  <c r="F93" i="4"/>
  <c r="F29" i="4"/>
  <c r="H81" i="4"/>
  <c r="I67" i="4"/>
  <c r="I191" i="7"/>
  <c r="I192" i="7"/>
  <c r="I193" i="7"/>
  <c r="F178" i="4"/>
  <c r="M78" i="4"/>
  <c r="O78" i="4"/>
  <c r="N78" i="4" s="1"/>
  <c r="M79" i="4"/>
  <c r="O79" i="4"/>
  <c r="N79" i="4" s="1"/>
  <c r="G81" i="4"/>
  <c r="G191" i="4"/>
  <c r="H67" i="4"/>
  <c r="G110" i="4"/>
  <c r="G67" i="4"/>
  <c r="F55" i="4"/>
  <c r="I186" i="7"/>
  <c r="I187" i="7"/>
  <c r="I188" i="7"/>
  <c r="G42" i="4"/>
  <c r="E152" i="4"/>
  <c r="M13" i="4"/>
  <c r="O13" i="4"/>
  <c r="N13" i="4" s="1"/>
  <c r="H15" i="4"/>
  <c r="F81" i="4"/>
  <c r="F124" i="4"/>
  <c r="F191" i="4"/>
  <c r="G165" i="4"/>
  <c r="F110" i="4"/>
  <c r="E55" i="4"/>
  <c r="E191" i="4"/>
  <c r="E81" i="4"/>
  <c r="F136" i="4"/>
  <c r="F42" i="4"/>
  <c r="I180" i="7"/>
  <c r="I181" i="7"/>
  <c r="I182" i="7"/>
  <c r="I183" i="7"/>
  <c r="I179" i="7"/>
  <c r="E42" i="4"/>
  <c r="M12" i="4"/>
  <c r="O12" i="4"/>
  <c r="N12" i="4" s="1"/>
  <c r="G15" i="4"/>
  <c r="I177" i="7"/>
  <c r="F165" i="4"/>
  <c r="E93" i="4"/>
  <c r="I176" i="7"/>
  <c r="E124" i="4"/>
  <c r="F67" i="4"/>
  <c r="E178" i="4"/>
  <c r="E29" i="4"/>
  <c r="E136" i="4"/>
  <c r="D55" i="4"/>
  <c r="I173" i="7"/>
  <c r="I172" i="7"/>
  <c r="D81" i="4"/>
  <c r="D93" i="4"/>
  <c r="D124" i="4"/>
  <c r="E110" i="4"/>
  <c r="I166" i="7"/>
  <c r="I167" i="7"/>
  <c r="M45" i="4"/>
  <c r="O45" i="4"/>
  <c r="N45" i="4" s="1"/>
  <c r="M46" i="4"/>
  <c r="O46" i="4"/>
  <c r="N46" i="4" s="1"/>
  <c r="M47" i="4"/>
  <c r="O47" i="4"/>
  <c r="N47" i="4" s="1"/>
  <c r="M48" i="4"/>
  <c r="O48" i="4"/>
  <c r="N48" i="4" s="1"/>
  <c r="M49" i="4"/>
  <c r="O49" i="4"/>
  <c r="N49" i="4" s="1"/>
  <c r="M50" i="4"/>
  <c r="O50" i="4"/>
  <c r="N50" i="4" s="1"/>
  <c r="M51" i="4"/>
  <c r="O51" i="4"/>
  <c r="N51" i="4" s="1"/>
  <c r="M52" i="4"/>
  <c r="O52" i="4"/>
  <c r="N52" i="4" s="1"/>
  <c r="M53" i="4"/>
  <c r="O53" i="4"/>
  <c r="N53" i="4" s="1"/>
  <c r="M54" i="4"/>
  <c r="O54" i="4"/>
  <c r="N54" i="4" s="1"/>
  <c r="O44" i="4"/>
  <c r="N44" i="4" s="1"/>
  <c r="M44" i="4"/>
  <c r="C55" i="4"/>
  <c r="F15" i="4"/>
  <c r="I162" i="7"/>
  <c r="M84" i="4"/>
  <c r="O84" i="4"/>
  <c r="N84" i="4" s="1"/>
  <c r="M85" i="4"/>
  <c r="O85" i="4"/>
  <c r="N85" i="4" s="1"/>
  <c r="M86" i="4"/>
  <c r="O86" i="4"/>
  <c r="N86" i="4" s="1"/>
  <c r="M87" i="4"/>
  <c r="O87" i="4"/>
  <c r="N87" i="4" s="1"/>
  <c r="M88" i="4"/>
  <c r="O88" i="4"/>
  <c r="N88" i="4" s="1"/>
  <c r="M89" i="4"/>
  <c r="O89" i="4"/>
  <c r="N89" i="4" s="1"/>
  <c r="M90" i="4"/>
  <c r="O90" i="4"/>
  <c r="N90" i="4" s="1"/>
  <c r="M91" i="4"/>
  <c r="O91" i="4"/>
  <c r="N91" i="4" s="1"/>
  <c r="M92" i="4"/>
  <c r="O92" i="4"/>
  <c r="N92" i="4" s="1"/>
  <c r="O83" i="4"/>
  <c r="N83" i="4" s="1"/>
  <c r="M83" i="4"/>
  <c r="D29" i="4"/>
  <c r="D152" i="4"/>
  <c r="I160" i="7"/>
  <c r="I161" i="7"/>
  <c r="D178" i="4"/>
  <c r="E165" i="4"/>
  <c r="C81" i="4"/>
  <c r="E15" i="4"/>
  <c r="I159" i="7"/>
  <c r="C93" i="4"/>
  <c r="I189" i="7"/>
  <c r="I190" i="7"/>
  <c r="M25" i="4"/>
  <c r="O25" i="4"/>
  <c r="N25" i="4" s="1"/>
  <c r="M26" i="4"/>
  <c r="O26" i="4"/>
  <c r="N26" i="4" s="1"/>
  <c r="E67" i="4"/>
  <c r="M18" i="4"/>
  <c r="O18" i="4"/>
  <c r="N18" i="4" s="1"/>
  <c r="M19" i="4"/>
  <c r="O19" i="4"/>
  <c r="N19" i="4" s="1"/>
  <c r="M20" i="4"/>
  <c r="O20" i="4"/>
  <c r="N20" i="4" s="1"/>
  <c r="M21" i="4"/>
  <c r="O21" i="4"/>
  <c r="N21" i="4" s="1"/>
  <c r="M22" i="4"/>
  <c r="O22" i="4"/>
  <c r="N22" i="4" s="1"/>
  <c r="M23" i="4"/>
  <c r="O23" i="4"/>
  <c r="N23" i="4" s="1"/>
  <c r="M24" i="4"/>
  <c r="O24" i="4"/>
  <c r="N24" i="4" s="1"/>
  <c r="M27" i="4"/>
  <c r="O27" i="4"/>
  <c r="N27" i="4" s="1"/>
  <c r="M28" i="4"/>
  <c r="O28" i="4"/>
  <c r="N28" i="4" s="1"/>
  <c r="O17" i="4"/>
  <c r="N17" i="4" s="1"/>
  <c r="M17" i="4"/>
  <c r="C29" i="4"/>
  <c r="D42" i="4"/>
  <c r="D15" i="4"/>
  <c r="D136" i="4"/>
  <c r="I156" i="7"/>
  <c r="I157" i="7"/>
  <c r="I154" i="7"/>
  <c r="I155" i="7"/>
  <c r="M168" i="4"/>
  <c r="O168" i="4"/>
  <c r="N168" i="4" s="1"/>
  <c r="M169" i="4"/>
  <c r="O169" i="4"/>
  <c r="N169" i="4" s="1"/>
  <c r="M170" i="4"/>
  <c r="O170" i="4"/>
  <c r="N170" i="4" s="1"/>
  <c r="M171" i="4"/>
  <c r="O171" i="4"/>
  <c r="N171" i="4" s="1"/>
  <c r="M172" i="4"/>
  <c r="O172" i="4"/>
  <c r="N172" i="4" s="1"/>
  <c r="M173" i="4"/>
  <c r="O173" i="4"/>
  <c r="N173" i="4" s="1"/>
  <c r="M174" i="4"/>
  <c r="O174" i="4"/>
  <c r="N174" i="4" s="1"/>
  <c r="M175" i="4"/>
  <c r="O175" i="4"/>
  <c r="N175" i="4" s="1"/>
  <c r="M176" i="4"/>
  <c r="O176" i="4"/>
  <c r="N176" i="4" s="1"/>
  <c r="M177" i="4"/>
  <c r="O177" i="4"/>
  <c r="N177" i="4" s="1"/>
  <c r="O167" i="4"/>
  <c r="N167" i="4" s="1"/>
  <c r="M167" i="4"/>
  <c r="C178" i="4"/>
  <c r="D67" i="4"/>
  <c r="D191" i="4"/>
  <c r="M113" i="4"/>
  <c r="O113" i="4"/>
  <c r="N113" i="4" s="1"/>
  <c r="M114" i="4"/>
  <c r="O114" i="4"/>
  <c r="N114" i="4" s="1"/>
  <c r="M115" i="4"/>
  <c r="O115" i="4"/>
  <c r="N115" i="4" s="1"/>
  <c r="M116" i="4"/>
  <c r="O116" i="4"/>
  <c r="N116" i="4" s="1"/>
  <c r="M117" i="4"/>
  <c r="O117" i="4"/>
  <c r="N117" i="4" s="1"/>
  <c r="M118" i="4"/>
  <c r="O118" i="4"/>
  <c r="N118" i="4" s="1"/>
  <c r="M119" i="4"/>
  <c r="O119" i="4"/>
  <c r="N119" i="4" s="1"/>
  <c r="M120" i="4"/>
  <c r="O120" i="4"/>
  <c r="N120" i="4" s="1"/>
  <c r="M121" i="4"/>
  <c r="O121" i="4"/>
  <c r="N121" i="4" s="1"/>
  <c r="M122" i="4"/>
  <c r="O122" i="4"/>
  <c r="N122" i="4" s="1"/>
  <c r="M123" i="4"/>
  <c r="O123" i="4"/>
  <c r="N123" i="4" s="1"/>
  <c r="O112" i="4"/>
  <c r="N112" i="4" s="1"/>
  <c r="M112" i="4"/>
  <c r="C124" i="4"/>
  <c r="M32" i="4"/>
  <c r="O32" i="4"/>
  <c r="N32" i="4" s="1"/>
  <c r="M33" i="4"/>
  <c r="O33" i="4"/>
  <c r="N33" i="4" s="1"/>
  <c r="M34" i="4"/>
  <c r="O34" i="4"/>
  <c r="N34" i="4" s="1"/>
  <c r="M35" i="4"/>
  <c r="O35" i="4"/>
  <c r="N35" i="4" s="1"/>
  <c r="M36" i="4"/>
  <c r="O36" i="4"/>
  <c r="N36" i="4" s="1"/>
  <c r="M37" i="4"/>
  <c r="O37" i="4"/>
  <c r="N37" i="4" s="1"/>
  <c r="M38" i="4"/>
  <c r="O38" i="4"/>
  <c r="N38" i="4" s="1"/>
  <c r="M39" i="4"/>
  <c r="O39" i="4"/>
  <c r="N39" i="4" s="1"/>
  <c r="M40" i="4"/>
  <c r="O40" i="4"/>
  <c r="N40" i="4" s="1"/>
  <c r="M41" i="4"/>
  <c r="O41" i="4"/>
  <c r="N41" i="4" s="1"/>
  <c r="O31" i="4"/>
  <c r="N31" i="4" s="1"/>
  <c r="M31" i="4"/>
  <c r="D165" i="4"/>
  <c r="C42" i="4"/>
  <c r="M3" i="4"/>
  <c r="O3" i="4"/>
  <c r="N3" i="4" s="1"/>
  <c r="M4" i="4"/>
  <c r="O4" i="4"/>
  <c r="N4" i="4" s="1"/>
  <c r="M5" i="4"/>
  <c r="O5" i="4"/>
  <c r="N5" i="4" s="1"/>
  <c r="M6" i="4"/>
  <c r="O6" i="4"/>
  <c r="N6" i="4" s="1"/>
  <c r="M7" i="4"/>
  <c r="O7" i="4"/>
  <c r="N7" i="4" s="1"/>
  <c r="M8" i="4"/>
  <c r="O8" i="4"/>
  <c r="N8" i="4" s="1"/>
  <c r="M9" i="4"/>
  <c r="O9" i="4"/>
  <c r="N9" i="4" s="1"/>
  <c r="M10" i="4"/>
  <c r="O10" i="4"/>
  <c r="N10" i="4" s="1"/>
  <c r="M11" i="4"/>
  <c r="O11" i="4"/>
  <c r="N11" i="4" s="1"/>
  <c r="M14" i="4"/>
  <c r="O14" i="4"/>
  <c r="N14" i="4" s="1"/>
  <c r="O2" i="4"/>
  <c r="N2" i="4" s="1"/>
  <c r="M2" i="4"/>
  <c r="M58" i="4"/>
  <c r="O58" i="4"/>
  <c r="N58" i="4" s="1"/>
  <c r="M59" i="4"/>
  <c r="O59" i="4"/>
  <c r="N59" i="4" s="1"/>
  <c r="M60" i="4"/>
  <c r="O60" i="4"/>
  <c r="N60" i="4" s="1"/>
  <c r="M61" i="4"/>
  <c r="O61" i="4"/>
  <c r="N61" i="4" s="1"/>
  <c r="M62" i="4"/>
  <c r="O62" i="4"/>
  <c r="N62" i="4" s="1"/>
  <c r="M63" i="4"/>
  <c r="O63" i="4"/>
  <c r="N63" i="4" s="1"/>
  <c r="M64" i="4"/>
  <c r="O64" i="4"/>
  <c r="N64" i="4" s="1"/>
  <c r="M65" i="4"/>
  <c r="O65" i="4"/>
  <c r="N65" i="4" s="1"/>
  <c r="M66" i="4"/>
  <c r="O66" i="4"/>
  <c r="N66" i="4" s="1"/>
  <c r="O57" i="4"/>
  <c r="N57" i="4" s="1"/>
  <c r="M57" i="4"/>
  <c r="M70" i="4"/>
  <c r="O70" i="4"/>
  <c r="N70" i="4" s="1"/>
  <c r="M71" i="4"/>
  <c r="O71" i="4"/>
  <c r="N71" i="4" s="1"/>
  <c r="M72" i="4"/>
  <c r="O72" i="4"/>
  <c r="N72" i="4" s="1"/>
  <c r="M73" i="4"/>
  <c r="O73" i="4"/>
  <c r="N73" i="4" s="1"/>
  <c r="M74" i="4"/>
  <c r="O74" i="4"/>
  <c r="N74" i="4" s="1"/>
  <c r="M75" i="4"/>
  <c r="O75" i="4"/>
  <c r="N75" i="4" s="1"/>
  <c r="M76" i="4"/>
  <c r="O76" i="4"/>
  <c r="N76" i="4" s="1"/>
  <c r="M77" i="4"/>
  <c r="O77" i="4"/>
  <c r="N77" i="4" s="1"/>
  <c r="M80" i="4"/>
  <c r="O80" i="4"/>
  <c r="N80" i="4" s="1"/>
  <c r="O69" i="4"/>
  <c r="N69" i="4" s="1"/>
  <c r="M69" i="4"/>
  <c r="M127" i="4"/>
  <c r="O127" i="4"/>
  <c r="N127" i="4" s="1"/>
  <c r="M128" i="4"/>
  <c r="O128" i="4"/>
  <c r="N128" i="4" s="1"/>
  <c r="M129" i="4"/>
  <c r="O129" i="4"/>
  <c r="N129" i="4" s="1"/>
  <c r="M130" i="4"/>
  <c r="O130" i="4"/>
  <c r="N130" i="4" s="1"/>
  <c r="M131" i="4"/>
  <c r="O131" i="4"/>
  <c r="N131" i="4" s="1"/>
  <c r="M132" i="4"/>
  <c r="O132" i="4"/>
  <c r="N132" i="4" s="1"/>
  <c r="M134" i="4"/>
  <c r="O134" i="4"/>
  <c r="N134" i="4" s="1"/>
  <c r="M135" i="4"/>
  <c r="O135" i="4"/>
  <c r="N135" i="4" s="1"/>
  <c r="O126" i="4"/>
  <c r="N126" i="4" s="1"/>
  <c r="M126" i="4"/>
  <c r="C136" i="4"/>
  <c r="M107" i="4"/>
  <c r="O107" i="4"/>
  <c r="N107" i="4" s="1"/>
  <c r="D110" i="4"/>
  <c r="I151" i="7"/>
  <c r="I152" i="7"/>
  <c r="I153" i="7"/>
  <c r="I149" i="7"/>
  <c r="I150" i="7"/>
  <c r="C67" i="4"/>
  <c r="C15" i="4"/>
  <c r="M163" i="4"/>
  <c r="O163" i="4"/>
  <c r="N163" i="4" s="1"/>
  <c r="M96" i="4"/>
  <c r="O96" i="4"/>
  <c r="N96" i="4" s="1"/>
  <c r="M97" i="4"/>
  <c r="O97" i="4"/>
  <c r="N97" i="4" s="1"/>
  <c r="M98" i="4"/>
  <c r="O98" i="4"/>
  <c r="N98" i="4" s="1"/>
  <c r="M99" i="4"/>
  <c r="O99" i="4"/>
  <c r="N99" i="4" s="1"/>
  <c r="M100" i="4"/>
  <c r="O100" i="4"/>
  <c r="N100" i="4" s="1"/>
  <c r="M101" i="4"/>
  <c r="O101" i="4"/>
  <c r="N101" i="4" s="1"/>
  <c r="M102" i="4"/>
  <c r="O102" i="4"/>
  <c r="N102" i="4" s="1"/>
  <c r="M103" i="4"/>
  <c r="O103" i="4"/>
  <c r="N103" i="4" s="1"/>
  <c r="M104" i="4"/>
  <c r="O104" i="4"/>
  <c r="N104" i="4" s="1"/>
  <c r="M105" i="4"/>
  <c r="O105" i="4"/>
  <c r="N105" i="4" s="1"/>
  <c r="M106" i="4"/>
  <c r="O106" i="4"/>
  <c r="N106" i="4" s="1"/>
  <c r="M108" i="4"/>
  <c r="O108" i="4"/>
  <c r="N108" i="4" s="1"/>
  <c r="M109" i="4"/>
  <c r="O109" i="4"/>
  <c r="N109" i="4" s="1"/>
  <c r="O95" i="4"/>
  <c r="N95" i="4" s="1"/>
  <c r="M95" i="4"/>
  <c r="C110" i="4"/>
  <c r="M181" i="4"/>
  <c r="O181" i="4"/>
  <c r="N181" i="4" s="1"/>
  <c r="M182" i="4"/>
  <c r="O182" i="4"/>
  <c r="N182" i="4" s="1"/>
  <c r="M183" i="4"/>
  <c r="O183" i="4"/>
  <c r="N183" i="4" s="1"/>
  <c r="M184" i="4"/>
  <c r="O184" i="4"/>
  <c r="N184" i="4" s="1"/>
  <c r="M185" i="4"/>
  <c r="O185" i="4"/>
  <c r="N185" i="4" s="1"/>
  <c r="M186" i="4"/>
  <c r="O186" i="4"/>
  <c r="N186" i="4" s="1"/>
  <c r="M188" i="4"/>
  <c r="O188" i="4"/>
  <c r="N188" i="4" s="1"/>
  <c r="M190" i="4"/>
  <c r="O190" i="4"/>
  <c r="N190" i="4" s="1"/>
  <c r="O180" i="4"/>
  <c r="N180" i="4" s="1"/>
  <c r="M180" i="4"/>
  <c r="C191" i="4"/>
  <c r="G31" i="18"/>
  <c r="M162" i="4"/>
  <c r="O162" i="4"/>
  <c r="N162" i="4" s="1"/>
  <c r="M160" i="4"/>
  <c r="O160" i="4"/>
  <c r="N160" i="4" s="1"/>
  <c r="M161" i="4"/>
  <c r="O161" i="4"/>
  <c r="N161" i="4" s="1"/>
  <c r="M164" i="4"/>
  <c r="O164" i="4"/>
  <c r="N164" i="4" s="1"/>
  <c r="O159" i="4"/>
  <c r="N159" i="4" s="1"/>
  <c r="M159" i="4"/>
  <c r="O158" i="4"/>
  <c r="N158" i="4" s="1"/>
  <c r="M158" i="4"/>
  <c r="O157" i="4"/>
  <c r="N157" i="4" s="1"/>
  <c r="M157" i="4"/>
  <c r="O156" i="4"/>
  <c r="N156" i="4" s="1"/>
  <c r="M156" i="4"/>
  <c r="O155" i="4"/>
  <c r="N155" i="4" s="1"/>
  <c r="M155" i="4"/>
  <c r="O154" i="4"/>
  <c r="N154" i="4" s="1"/>
  <c r="M154" i="4"/>
  <c r="C165" i="4"/>
  <c r="O139" i="4"/>
  <c r="N139" i="4" s="1"/>
  <c r="O140" i="4"/>
  <c r="N140" i="4" s="1"/>
  <c r="O141" i="4"/>
  <c r="N141" i="4" s="1"/>
  <c r="O142" i="4"/>
  <c r="N142" i="4" s="1"/>
  <c r="O143" i="4"/>
  <c r="N143" i="4" s="1"/>
  <c r="O144" i="4"/>
  <c r="N144" i="4" s="1"/>
  <c r="O145" i="4"/>
  <c r="N145" i="4" s="1"/>
  <c r="O146" i="4"/>
  <c r="N146" i="4" s="1"/>
  <c r="O147" i="4"/>
  <c r="N147" i="4" s="1"/>
  <c r="O148" i="4"/>
  <c r="N148" i="4" s="1"/>
  <c r="O149" i="4"/>
  <c r="N149" i="4" s="1"/>
  <c r="O150" i="4"/>
  <c r="N150" i="4" s="1"/>
  <c r="O151" i="4"/>
  <c r="N151" i="4" s="1"/>
  <c r="O138" i="4"/>
  <c r="N138" i="4" s="1"/>
  <c r="M139" i="4"/>
  <c r="M140" i="4"/>
  <c r="M141" i="4"/>
  <c r="M142" i="4"/>
  <c r="M143" i="4"/>
  <c r="M144" i="4"/>
  <c r="M145" i="4"/>
  <c r="M146" i="4"/>
  <c r="M147" i="4"/>
  <c r="M148" i="4"/>
  <c r="M149" i="4"/>
  <c r="M150" i="4"/>
  <c r="M151" i="4"/>
  <c r="M138" i="4"/>
  <c r="C152" i="4"/>
  <c r="I141" i="7"/>
  <c r="I142" i="7"/>
  <c r="I143" i="7"/>
  <c r="C31" i="18"/>
  <c r="G20" i="18"/>
  <c r="C20" i="18"/>
  <c r="G10" i="18"/>
  <c r="C10" i="18"/>
  <c r="I139" i="7"/>
  <c r="I330" i="7"/>
  <c r="M75" i="9"/>
  <c r="L18" i="9"/>
  <c r="L92" i="9"/>
  <c r="L58" i="9"/>
  <c r="L77" i="9"/>
  <c r="O75" i="9"/>
  <c r="N75" i="9" s="1"/>
  <c r="K92" i="9"/>
  <c r="K58" i="9"/>
  <c r="L45" i="9"/>
  <c r="L33" i="9"/>
  <c r="K77" i="9"/>
  <c r="K18" i="9"/>
  <c r="I326" i="7"/>
  <c r="K33" i="9"/>
  <c r="J58" i="9"/>
  <c r="I77" i="9"/>
  <c r="I92" i="9"/>
  <c r="J33" i="9"/>
  <c r="J18" i="9"/>
  <c r="I58" i="9"/>
  <c r="K45" i="9"/>
  <c r="J45" i="9"/>
  <c r="I33" i="9"/>
  <c r="I18" i="9"/>
  <c r="H77" i="9"/>
  <c r="H33" i="9"/>
  <c r="H18" i="9"/>
  <c r="I45" i="9"/>
  <c r="H92" i="9"/>
  <c r="G33" i="9"/>
  <c r="H58" i="9"/>
  <c r="G92" i="9"/>
  <c r="G18" i="9"/>
  <c r="F7" i="1"/>
  <c r="F8" i="13"/>
  <c r="F6" i="13"/>
  <c r="F9" i="13"/>
  <c r="C7" i="13"/>
  <c r="C5" i="13"/>
  <c r="F3" i="13"/>
  <c r="E3" i="13"/>
  <c r="F4" i="13"/>
  <c r="E7" i="13"/>
  <c r="E4" i="13"/>
  <c r="E5" i="13"/>
  <c r="E6" i="13"/>
  <c r="C4" i="13"/>
  <c r="C8" i="13"/>
  <c r="F5" i="13"/>
  <c r="F7" i="13"/>
  <c r="E9" i="13"/>
  <c r="C6" i="13"/>
  <c r="E8" i="13"/>
  <c r="M78" i="12" l="1"/>
  <c r="M65" i="12"/>
  <c r="M39" i="12"/>
  <c r="M28" i="12"/>
  <c r="O39" i="12"/>
  <c r="N39" i="12" s="1"/>
  <c r="M14" i="12"/>
  <c r="G9" i="13"/>
  <c r="G7" i="13"/>
  <c r="G6" i="13"/>
  <c r="G5" i="13"/>
  <c r="G3" i="13"/>
  <c r="G8" i="13"/>
  <c r="G4" i="13"/>
  <c r="H4" i="13"/>
  <c r="M81" i="4"/>
  <c r="M93" i="4"/>
  <c r="O55" i="4"/>
  <c r="N55" i="4" s="1"/>
  <c r="O81" i="4"/>
  <c r="N81" i="4" s="1"/>
  <c r="O124" i="4"/>
  <c r="N124" i="4" s="1"/>
  <c r="M55" i="4"/>
  <c r="O110" i="4"/>
  <c r="N110" i="4" s="1"/>
  <c r="M124" i="4"/>
  <c r="O29" i="4"/>
  <c r="N29" i="4" s="1"/>
  <c r="O152" i="4"/>
  <c r="N152" i="4" s="1"/>
  <c r="O178" i="4"/>
  <c r="N178" i="4" s="1"/>
  <c r="O15" i="4"/>
  <c r="N15" i="4" s="1"/>
  <c r="O93" i="4"/>
  <c r="N93" i="4" s="1"/>
  <c r="M178" i="4"/>
  <c r="O136" i="4"/>
  <c r="N136" i="4" s="1"/>
  <c r="O165" i="4"/>
  <c r="N165" i="4" s="1"/>
  <c r="M67" i="4"/>
  <c r="M29" i="4"/>
  <c r="O42" i="4"/>
  <c r="N42" i="4" s="1"/>
  <c r="M136" i="4"/>
  <c r="O67" i="4"/>
  <c r="N67" i="4" s="1"/>
  <c r="O191" i="4"/>
  <c r="N191" i="4" s="1"/>
  <c r="M42" i="4"/>
  <c r="M15" i="4"/>
  <c r="M110" i="4"/>
  <c r="M152" i="4"/>
  <c r="M191" i="4"/>
  <c r="M165" i="4"/>
  <c r="O73" i="9"/>
  <c r="O74" i="9"/>
  <c r="N74" i="9" s="1"/>
  <c r="N73" i="9"/>
  <c r="M73" i="9"/>
  <c r="M74" i="9"/>
  <c r="G77" i="9"/>
  <c r="H45" i="9"/>
  <c r="F92" i="9"/>
  <c r="F18" i="9"/>
  <c r="F77" i="9"/>
  <c r="E77" i="9"/>
  <c r="F58" i="9"/>
  <c r="G58" i="9"/>
  <c r="F45" i="9"/>
  <c r="G45" i="9"/>
  <c r="E33" i="9"/>
  <c r="F33" i="9"/>
  <c r="I322" i="7"/>
  <c r="I318" i="7"/>
  <c r="I314" i="7"/>
  <c r="I310" i="7"/>
  <c r="I308" i="7"/>
  <c r="I307" i="7"/>
  <c r="I306" i="7"/>
  <c r="I305" i="7"/>
  <c r="I304" i="7"/>
  <c r="I303" i="7"/>
  <c r="I302" i="7"/>
  <c r="I301" i="7"/>
  <c r="I300" i="7"/>
  <c r="I299" i="7"/>
  <c r="I298" i="7"/>
  <c r="I297" i="7"/>
  <c r="I296" i="7"/>
  <c r="I295" i="7"/>
  <c r="I294" i="7"/>
  <c r="I293" i="7"/>
  <c r="I291" i="7"/>
  <c r="I290" i="7"/>
  <c r="I289" i="7"/>
  <c r="I288" i="7"/>
  <c r="I287" i="7"/>
  <c r="I286" i="7"/>
  <c r="I284" i="7"/>
  <c r="I283" i="7"/>
  <c r="I282" i="7"/>
  <c r="I280" i="7"/>
  <c r="I278" i="7"/>
  <c r="I274" i="7"/>
  <c r="I271" i="7"/>
  <c r="I270" i="7"/>
  <c r="I269" i="7"/>
  <c r="I266" i="7"/>
  <c r="I264" i="7"/>
  <c r="I263" i="7"/>
  <c r="I262" i="7"/>
  <c r="I258" i="7"/>
  <c r="I254" i="7"/>
  <c r="I248" i="7"/>
  <c r="I244" i="7"/>
  <c r="I243" i="7"/>
  <c r="I242" i="7"/>
  <c r="I238" i="7"/>
  <c r="I234" i="7"/>
  <c r="I228" i="7"/>
  <c r="I224" i="7"/>
  <c r="I218" i="7"/>
  <c r="I217" i="7"/>
  <c r="I216" i="7"/>
  <c r="I215" i="7"/>
  <c r="I214" i="7"/>
  <c r="I213" i="7"/>
  <c r="I212" i="7"/>
  <c r="I208" i="7"/>
  <c r="I204" i="7"/>
  <c r="I203" i="7"/>
  <c r="I202" i="7"/>
  <c r="I195" i="7"/>
  <c r="I194" i="7"/>
  <c r="I185" i="7"/>
  <c r="I184" i="7"/>
  <c r="I178" i="7"/>
  <c r="I175" i="7"/>
  <c r="I174" i="7"/>
  <c r="I171" i="7"/>
  <c r="I170" i="7"/>
  <c r="I169" i="7"/>
  <c r="I168" i="7"/>
  <c r="I165" i="7"/>
  <c r="I164" i="7"/>
  <c r="I163" i="7"/>
  <c r="I158" i="7"/>
  <c r="I148" i="7"/>
  <c r="I147" i="7"/>
  <c r="I146" i="7"/>
  <c r="I145" i="7"/>
  <c r="I144" i="7"/>
  <c r="I138" i="7"/>
  <c r="I134" i="7"/>
  <c r="I133" i="7"/>
  <c r="I132" i="7"/>
  <c r="I131" i="7"/>
  <c r="I130" i="7"/>
  <c r="I129" i="7"/>
  <c r="I128" i="7"/>
  <c r="I127" i="7"/>
  <c r="I126" i="7"/>
  <c r="I125" i="7"/>
  <c r="I124" i="7"/>
  <c r="I123" i="7"/>
  <c r="I122" i="7"/>
  <c r="I121" i="7"/>
  <c r="I120" i="7"/>
  <c r="I119" i="7"/>
  <c r="I118" i="7"/>
  <c r="I117" i="7"/>
  <c r="I116" i="7"/>
  <c r="I115" i="7"/>
  <c r="I114" i="7"/>
  <c r="I140" i="7"/>
  <c r="I108" i="7"/>
  <c r="I107" i="7"/>
  <c r="I106" i="7"/>
  <c r="I105" i="7"/>
  <c r="I104" i="7"/>
  <c r="I103" i="7"/>
  <c r="I102" i="7"/>
  <c r="I101" i="7"/>
  <c r="I100" i="7"/>
  <c r="I99" i="7"/>
  <c r="I98" i="7"/>
  <c r="I97" i="7"/>
  <c r="I96" i="7"/>
  <c r="I95" i="7"/>
  <c r="I94" i="7"/>
  <c r="I93" i="7"/>
  <c r="I92" i="7"/>
  <c r="I91" i="7"/>
  <c r="I90" i="7"/>
  <c r="I89" i="7"/>
  <c r="I88" i="7"/>
  <c r="I87" i="7"/>
  <c r="I86" i="7"/>
  <c r="I85" i="7"/>
  <c r="I84" i="7"/>
  <c r="I83" i="7"/>
  <c r="I82" i="7"/>
  <c r="I81" i="7"/>
  <c r="I80" i="7"/>
  <c r="I79" i="7"/>
  <c r="I78" i="7"/>
  <c r="I77" i="7"/>
  <c r="I76" i="7"/>
  <c r="I75" i="7"/>
  <c r="I74" i="7"/>
  <c r="I73" i="7"/>
  <c r="I72" i="7"/>
  <c r="I71" i="7"/>
  <c r="I70" i="7"/>
  <c r="I69" i="7"/>
  <c r="I68" i="7"/>
  <c r="I67" i="7"/>
  <c r="I66" i="7"/>
  <c r="I65" i="7"/>
  <c r="I64" i="7"/>
  <c r="I63" i="7"/>
  <c r="I62" i="7"/>
  <c r="I61" i="7"/>
  <c r="I60" i="7"/>
  <c r="I59" i="7"/>
  <c r="I58" i="7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I6" i="7"/>
  <c r="I5" i="7"/>
  <c r="I4" i="7"/>
  <c r="I3" i="7"/>
  <c r="I2" i="7"/>
  <c r="I20" i="7"/>
  <c r="E7" i="1"/>
  <c r="C8" i="14"/>
  <c r="G7" i="1" l="1"/>
  <c r="F5" i="1"/>
  <c r="F13" i="1"/>
  <c r="F6" i="1"/>
  <c r="C4" i="1"/>
  <c r="C9" i="13"/>
  <c r="D5" i="13"/>
  <c r="D8" i="13"/>
  <c r="D7" i="13"/>
  <c r="C3" i="13"/>
  <c r="F8" i="1"/>
  <c r="C7" i="14"/>
  <c r="E9" i="1"/>
  <c r="E5" i="1"/>
  <c r="E15" i="1"/>
  <c r="E5" i="14"/>
  <c r="E7" i="14"/>
  <c r="E6" i="14"/>
  <c r="F8" i="14"/>
  <c r="H6" i="13" l="1"/>
  <c r="H8" i="13"/>
  <c r="H3" i="13"/>
  <c r="H5" i="13"/>
  <c r="H7" i="13"/>
  <c r="G5" i="1"/>
  <c r="E8" i="1"/>
  <c r="F3" i="1"/>
  <c r="G8" i="1" l="1"/>
  <c r="F9" i="1"/>
  <c r="E3" i="14"/>
  <c r="F15" i="1"/>
  <c r="D9" i="13"/>
  <c r="H9" i="13" l="1"/>
  <c r="G15" i="1"/>
  <c r="G9" i="1"/>
  <c r="F16" i="1"/>
  <c r="F4" i="14"/>
  <c r="C6" i="14"/>
  <c r="C12" i="1"/>
  <c r="F7" i="14"/>
  <c r="C5" i="14"/>
  <c r="E13" i="1"/>
  <c r="F11" i="1"/>
  <c r="C5" i="1"/>
  <c r="E4" i="1"/>
  <c r="C6" i="1"/>
  <c r="C3" i="14"/>
  <c r="F6" i="14"/>
  <c r="E4" i="14"/>
  <c r="E14" i="1"/>
  <c r="C4" i="14"/>
  <c r="C13" i="1"/>
  <c r="E3" i="1"/>
  <c r="E8" i="14"/>
  <c r="E6" i="1"/>
  <c r="C14" i="1"/>
  <c r="F5" i="14"/>
  <c r="E10" i="1"/>
  <c r="F3" i="14"/>
  <c r="G3" i="1" l="1"/>
  <c r="G13" i="1"/>
  <c r="G6" i="1"/>
  <c r="C15" i="1"/>
  <c r="F14" i="1"/>
  <c r="D6" i="14"/>
  <c r="G14" i="1" l="1"/>
  <c r="C3" i="1"/>
  <c r="C10" i="1"/>
  <c r="D3" i="14"/>
  <c r="F12" i="1"/>
  <c r="F4" i="1"/>
  <c r="C11" i="1"/>
  <c r="E16" i="1"/>
  <c r="C8" i="1"/>
  <c r="D5" i="14"/>
  <c r="G4" i="1" l="1"/>
  <c r="F10" i="1"/>
  <c r="C16" i="1"/>
  <c r="E11" i="1"/>
  <c r="E12" i="1"/>
  <c r="C7" i="1"/>
  <c r="D5" i="1"/>
  <c r="G11" i="1" l="1"/>
  <c r="G16" i="1"/>
  <c r="G12" i="1"/>
  <c r="D16" i="1"/>
  <c r="D11" i="1"/>
  <c r="C9" i="1"/>
  <c r="D4" i="14"/>
  <c r="D7" i="14"/>
  <c r="D8" i="14"/>
  <c r="G10" i="1" l="1"/>
  <c r="D12" i="1"/>
  <c r="D10" i="1"/>
  <c r="D6" i="1"/>
  <c r="D4" i="1"/>
  <c r="D7" i="1"/>
  <c r="H5" i="1" l="1"/>
  <c r="H7" i="1"/>
  <c r="H16" i="1"/>
  <c r="H12" i="1"/>
  <c r="H10" i="1"/>
  <c r="H4" i="1"/>
  <c r="H6" i="1"/>
  <c r="H11" i="1"/>
  <c r="M91" i="9"/>
  <c r="M90" i="9"/>
  <c r="M89" i="9"/>
  <c r="M88" i="9"/>
  <c r="M87" i="9"/>
  <c r="M86" i="9"/>
  <c r="M85" i="9"/>
  <c r="M84" i="9"/>
  <c r="M83" i="9"/>
  <c r="M82" i="9"/>
  <c r="M81" i="9"/>
  <c r="M80" i="9"/>
  <c r="M79" i="9"/>
  <c r="M76" i="9"/>
  <c r="M72" i="9"/>
  <c r="M71" i="9"/>
  <c r="M70" i="9"/>
  <c r="M69" i="9"/>
  <c r="M68" i="9"/>
  <c r="M67" i="9"/>
  <c r="M66" i="9"/>
  <c r="M65" i="9"/>
  <c r="M64" i="9"/>
  <c r="M63" i="9"/>
  <c r="M62" i="9"/>
  <c r="M61" i="9"/>
  <c r="M60" i="9"/>
  <c r="M57" i="9"/>
  <c r="M56" i="9"/>
  <c r="M55" i="9"/>
  <c r="M54" i="9"/>
  <c r="M53" i="9"/>
  <c r="M52" i="9"/>
  <c r="M51" i="9"/>
  <c r="M50" i="9"/>
  <c r="M49" i="9"/>
  <c r="M48" i="9"/>
  <c r="M47" i="9"/>
  <c r="M44" i="9"/>
  <c r="M43" i="9"/>
  <c r="M42" i="9"/>
  <c r="M41" i="9"/>
  <c r="M40" i="9"/>
  <c r="M39" i="9"/>
  <c r="M38" i="9"/>
  <c r="M37" i="9"/>
  <c r="M36" i="9"/>
  <c r="M35" i="9"/>
  <c r="M32" i="9"/>
  <c r="M31" i="9"/>
  <c r="M30" i="9"/>
  <c r="M29" i="9"/>
  <c r="M28" i="9"/>
  <c r="M27" i="9"/>
  <c r="M26" i="9"/>
  <c r="M25" i="9"/>
  <c r="M24" i="9"/>
  <c r="M23" i="9"/>
  <c r="M22" i="9"/>
  <c r="M21" i="9"/>
  <c r="M20" i="9"/>
  <c r="M17" i="9"/>
  <c r="M16" i="9"/>
  <c r="M15" i="9"/>
  <c r="M14" i="9"/>
  <c r="M13" i="9"/>
  <c r="M12" i="9"/>
  <c r="M11" i="9"/>
  <c r="M10" i="9"/>
  <c r="M9" i="9"/>
  <c r="M8" i="9"/>
  <c r="M7" i="9"/>
  <c r="M6" i="9"/>
  <c r="M5" i="9"/>
  <c r="M4" i="9"/>
  <c r="M3" i="9"/>
  <c r="M2" i="9"/>
  <c r="D8" i="1"/>
  <c r="D15" i="1"/>
  <c r="D13" i="1"/>
  <c r="D9" i="1"/>
  <c r="D14" i="1"/>
  <c r="D3" i="1"/>
  <c r="H8" i="1" l="1"/>
  <c r="H15" i="1"/>
  <c r="H3" i="1"/>
  <c r="H13" i="1"/>
  <c r="H14" i="1"/>
  <c r="H9" i="1"/>
  <c r="E58" i="9"/>
  <c r="E92" i="9"/>
  <c r="O71" i="9"/>
  <c r="N71" i="9" s="1"/>
  <c r="O72" i="9"/>
  <c r="N72" i="9" s="1"/>
  <c r="D58" i="9"/>
  <c r="O16" i="9"/>
  <c r="N16" i="9" s="1"/>
  <c r="E18" i="9"/>
  <c r="O70" i="9"/>
  <c r="N70" i="9" s="1"/>
  <c r="O90" i="9"/>
  <c r="N90" i="9" s="1"/>
  <c r="O14" i="9"/>
  <c r="N14" i="9" s="1"/>
  <c r="O15" i="9"/>
  <c r="N15" i="9" s="1"/>
  <c r="O89" i="9"/>
  <c r="N89" i="9" s="1"/>
  <c r="D92" i="9"/>
  <c r="E45" i="9"/>
  <c r="D18" i="9"/>
  <c r="O67" i="9"/>
  <c r="N67" i="9" s="1"/>
  <c r="O68" i="9"/>
  <c r="N68" i="9" s="1"/>
  <c r="O69" i="9"/>
  <c r="N69" i="9" s="1"/>
  <c r="O76" i="9"/>
  <c r="N76" i="9" s="1"/>
  <c r="C92" i="9"/>
  <c r="C77" i="9"/>
  <c r="C58" i="9"/>
  <c r="D45" i="9"/>
  <c r="C45" i="9"/>
  <c r="C33" i="9"/>
  <c r="C18" i="9"/>
  <c r="G5" i="14"/>
  <c r="G4" i="14"/>
  <c r="G6" i="14"/>
  <c r="G8" i="14"/>
  <c r="G7" i="14"/>
  <c r="O87" i="9"/>
  <c r="N87" i="9" s="1"/>
  <c r="O88" i="9"/>
  <c r="N88" i="9" s="1"/>
  <c r="O91" i="9"/>
  <c r="N91" i="9" s="1"/>
  <c r="O59" i="9"/>
  <c r="O60" i="9"/>
  <c r="N60" i="9" s="1"/>
  <c r="O61" i="9"/>
  <c r="N61" i="9" s="1"/>
  <c r="O62" i="9"/>
  <c r="N62" i="9" s="1"/>
  <c r="O63" i="9"/>
  <c r="N63" i="9" s="1"/>
  <c r="O64" i="9"/>
  <c r="N64" i="9" s="1"/>
  <c r="O65" i="9"/>
  <c r="N65" i="9" s="1"/>
  <c r="O66" i="9"/>
  <c r="N66" i="9" s="1"/>
  <c r="O57" i="9"/>
  <c r="N57" i="9" s="1"/>
  <c r="O56" i="9"/>
  <c r="N56" i="9" s="1"/>
  <c r="O55" i="9"/>
  <c r="N55" i="9" s="1"/>
  <c r="O54" i="9"/>
  <c r="N54" i="9"/>
  <c r="O53" i="9"/>
  <c r="N53" i="9" s="1"/>
  <c r="O52" i="9"/>
  <c r="N52" i="9" s="1"/>
  <c r="O51" i="9"/>
  <c r="N51" i="9" s="1"/>
  <c r="O50" i="9"/>
  <c r="N50" i="9"/>
  <c r="O49" i="9"/>
  <c r="N49" i="9" s="1"/>
  <c r="O48" i="9"/>
  <c r="N48" i="9" s="1"/>
  <c r="O47" i="9"/>
  <c r="N47" i="9" s="1"/>
  <c r="O86" i="9"/>
  <c r="N86" i="9" s="1"/>
  <c r="O85" i="9"/>
  <c r="N85" i="9" s="1"/>
  <c r="O84" i="9"/>
  <c r="N84" i="9" s="1"/>
  <c r="O83" i="9"/>
  <c r="N83" i="9" s="1"/>
  <c r="O82" i="9"/>
  <c r="N82" i="9" s="1"/>
  <c r="O81" i="9"/>
  <c r="N81" i="9" s="1"/>
  <c r="O80" i="9"/>
  <c r="N80" i="9" s="1"/>
  <c r="O79" i="9"/>
  <c r="N79" i="9" s="1"/>
  <c r="H8" i="14"/>
  <c r="H6" i="14"/>
  <c r="H4" i="14"/>
  <c r="H5" i="14"/>
  <c r="H3" i="14"/>
  <c r="H7" i="14"/>
  <c r="O20" i="9"/>
  <c r="N20" i="9" s="1"/>
  <c r="O21" i="9"/>
  <c r="N21" i="9" s="1"/>
  <c r="O22" i="9"/>
  <c r="N22" i="9" s="1"/>
  <c r="O23" i="9"/>
  <c r="N23" i="9" s="1"/>
  <c r="O24" i="9"/>
  <c r="N24" i="9" s="1"/>
  <c r="O25" i="9"/>
  <c r="N25" i="9" s="1"/>
  <c r="O26" i="9"/>
  <c r="N26" i="9" s="1"/>
  <c r="O27" i="9"/>
  <c r="N27" i="9" s="1"/>
  <c r="O28" i="9"/>
  <c r="N28" i="9" s="1"/>
  <c r="O29" i="9"/>
  <c r="N29" i="9" s="1"/>
  <c r="O30" i="9"/>
  <c r="N30" i="9" s="1"/>
  <c r="O31" i="9"/>
  <c r="N31" i="9" s="1"/>
  <c r="O32" i="9"/>
  <c r="N32" i="9" s="1"/>
  <c r="O88" i="12"/>
  <c r="N88" i="12" s="1"/>
  <c r="O86" i="12"/>
  <c r="N86" i="12" s="1"/>
  <c r="O85" i="12"/>
  <c r="N85" i="12" s="1"/>
  <c r="O84" i="12"/>
  <c r="N84" i="12" s="1"/>
  <c r="O83" i="12"/>
  <c r="N83" i="12" s="1"/>
  <c r="O82" i="12"/>
  <c r="N82" i="12" s="1"/>
  <c r="O81" i="12"/>
  <c r="N81" i="12" s="1"/>
  <c r="O80" i="12"/>
  <c r="N80" i="12" s="1"/>
  <c r="O77" i="12"/>
  <c r="N77" i="12" s="1"/>
  <c r="O76" i="12"/>
  <c r="N76" i="12" s="1"/>
  <c r="O75" i="12"/>
  <c r="N75" i="12" s="1"/>
  <c r="O74" i="12"/>
  <c r="N74" i="12" s="1"/>
  <c r="O73" i="12"/>
  <c r="N73" i="12" s="1"/>
  <c r="O72" i="12"/>
  <c r="N72" i="12" s="1"/>
  <c r="O71" i="12"/>
  <c r="N71" i="12" s="1"/>
  <c r="O70" i="12"/>
  <c r="N70" i="12" s="1"/>
  <c r="O69" i="12"/>
  <c r="N69" i="12" s="1"/>
  <c r="O68" i="12"/>
  <c r="N68" i="12" s="1"/>
  <c r="O67" i="12"/>
  <c r="N67" i="12" s="1"/>
  <c r="O64" i="12"/>
  <c r="N64" i="12"/>
  <c r="O63" i="12"/>
  <c r="N63" i="12" s="1"/>
  <c r="O62" i="12"/>
  <c r="N62" i="12" s="1"/>
  <c r="O61" i="12"/>
  <c r="N61" i="12" s="1"/>
  <c r="O60" i="12"/>
  <c r="N60" i="12"/>
  <c r="O59" i="12"/>
  <c r="N59" i="12" s="1"/>
  <c r="O58" i="12"/>
  <c r="N58" i="12" s="1"/>
  <c r="O57" i="12"/>
  <c r="N57" i="12" s="1"/>
  <c r="O56" i="12"/>
  <c r="N56" i="12" s="1"/>
  <c r="O55" i="12"/>
  <c r="N55" i="12" s="1"/>
  <c r="O54" i="12"/>
  <c r="N54" i="12" s="1"/>
  <c r="O53" i="12"/>
  <c r="N53" i="12" s="1"/>
  <c r="O50" i="12"/>
  <c r="N50" i="12" s="1"/>
  <c r="O48" i="12"/>
  <c r="N48" i="12" s="1"/>
  <c r="O47" i="12"/>
  <c r="N47" i="12" s="1"/>
  <c r="O46" i="12"/>
  <c r="N46" i="12" s="1"/>
  <c r="O45" i="12"/>
  <c r="N45" i="12" s="1"/>
  <c r="O44" i="12"/>
  <c r="N44" i="12" s="1"/>
  <c r="O43" i="12"/>
  <c r="N43" i="12" s="1"/>
  <c r="O42" i="12"/>
  <c r="N42" i="12" s="1"/>
  <c r="O41" i="12"/>
  <c r="N41" i="12" s="1"/>
  <c r="O38" i="12"/>
  <c r="N38" i="12" s="1"/>
  <c r="O37" i="12"/>
  <c r="N37" i="12" s="1"/>
  <c r="O36" i="12"/>
  <c r="N36" i="12" s="1"/>
  <c r="O35" i="12"/>
  <c r="N35" i="12" s="1"/>
  <c r="O34" i="12"/>
  <c r="N34" i="12" s="1"/>
  <c r="O33" i="12"/>
  <c r="N33" i="12" s="1"/>
  <c r="O32" i="12"/>
  <c r="N32" i="12" s="1"/>
  <c r="O31" i="12"/>
  <c r="N31" i="12" s="1"/>
  <c r="O30" i="12"/>
  <c r="N30" i="12" s="1"/>
  <c r="O22" i="12"/>
  <c r="N22" i="12" s="1"/>
  <c r="O21" i="12"/>
  <c r="N21" i="12" s="1"/>
  <c r="O20" i="12"/>
  <c r="N20" i="12" s="1"/>
  <c r="O19" i="12"/>
  <c r="N19" i="12" s="1"/>
  <c r="O18" i="12"/>
  <c r="N18" i="12" s="1"/>
  <c r="O17" i="12"/>
  <c r="N17" i="12" s="1"/>
  <c r="O16" i="12"/>
  <c r="N16" i="12" s="1"/>
  <c r="M58" i="9" l="1"/>
  <c r="M18" i="9"/>
  <c r="M45" i="9"/>
  <c r="O33" i="9"/>
  <c r="N33" i="9" s="1"/>
  <c r="M33" i="9"/>
  <c r="O77" i="9"/>
  <c r="N77" i="9" s="1"/>
  <c r="M77" i="9"/>
  <c r="M92" i="9"/>
  <c r="G3" i="14"/>
  <c r="O58" i="9"/>
  <c r="N58" i="9" s="1"/>
  <c r="O92" i="9"/>
  <c r="N92" i="9" s="1"/>
  <c r="O18" i="9"/>
  <c r="N18" i="9" s="1"/>
  <c r="O45" i="9"/>
  <c r="N45" i="9" s="1"/>
  <c r="O13" i="12"/>
  <c r="N13" i="12" s="1"/>
  <c r="O12" i="12"/>
  <c r="N12" i="12" s="1"/>
  <c r="O10" i="12"/>
  <c r="N10" i="12" s="1"/>
  <c r="O9" i="12"/>
  <c r="N9" i="12" s="1"/>
  <c r="O8" i="12"/>
  <c r="N8" i="12" s="1"/>
  <c r="O7" i="12"/>
  <c r="N7" i="12" s="1"/>
  <c r="O6" i="12"/>
  <c r="N6" i="12" s="1"/>
  <c r="O5" i="12"/>
  <c r="N5" i="12" s="1"/>
  <c r="O4" i="12"/>
  <c r="N4" i="12" s="1"/>
  <c r="O3" i="12"/>
  <c r="N3" i="12" s="1"/>
  <c r="O2" i="12"/>
  <c r="N2" i="12" s="1"/>
  <c r="O17" i="9" l="1"/>
  <c r="N17" i="9" s="1"/>
  <c r="O9" i="9"/>
  <c r="N9" i="9" s="1"/>
  <c r="O10" i="9"/>
  <c r="N10" i="9" s="1"/>
  <c r="O11" i="9"/>
  <c r="N11" i="9" s="1"/>
  <c r="O12" i="9"/>
  <c r="N12" i="9" s="1"/>
  <c r="O13" i="9"/>
  <c r="N13" i="9" s="1"/>
  <c r="O8" i="9" l="1"/>
  <c r="N8" i="9" s="1"/>
  <c r="O7" i="9"/>
  <c r="N7" i="9" s="1"/>
  <c r="O6" i="9"/>
  <c r="N6" i="9" s="1"/>
  <c r="O5" i="9"/>
  <c r="N5" i="9" s="1"/>
  <c r="O4" i="9"/>
  <c r="N4" i="9" s="1"/>
  <c r="O3" i="9"/>
  <c r="N3" i="9" s="1"/>
  <c r="O2" i="9"/>
  <c r="N2" i="9" s="1"/>
  <c r="O44" i="9"/>
  <c r="N44" i="9" s="1"/>
  <c r="O43" i="9"/>
  <c r="N43" i="9" s="1"/>
  <c r="O42" i="9"/>
  <c r="N42" i="9" s="1"/>
  <c r="O41" i="9"/>
  <c r="N41" i="9" s="1"/>
  <c r="O40" i="9"/>
  <c r="N40" i="9" s="1"/>
  <c r="O39" i="9"/>
  <c r="N39" i="9" s="1"/>
  <c r="O38" i="9"/>
  <c r="N38" i="9" s="1"/>
  <c r="O37" i="9"/>
  <c r="N37" i="9" s="1"/>
  <c r="O36" i="9"/>
  <c r="N36" i="9" s="1"/>
  <c r="O35" i="9"/>
  <c r="N35" i="9" s="1"/>
</calcChain>
</file>

<file path=xl/sharedStrings.xml><?xml version="1.0" encoding="utf-8"?>
<sst xmlns="http://schemas.openxmlformats.org/spreadsheetml/2006/main" count="2004" uniqueCount="832">
  <si>
    <t>A League Basketball Standings</t>
  </si>
  <si>
    <t>Team</t>
  </si>
  <si>
    <t>Wins</t>
  </si>
  <si>
    <t>Losses</t>
  </si>
  <si>
    <t>Points Scored</t>
  </si>
  <si>
    <t>Points Against</t>
  </si>
  <si>
    <t>Point Differential</t>
  </si>
  <si>
    <t>Games Played</t>
  </si>
  <si>
    <t>H2H</t>
  </si>
  <si>
    <t>Notes</t>
  </si>
  <si>
    <t>Playoff Cutoff</t>
  </si>
  <si>
    <t xml:space="preserve">Dunkaroos (A2) </t>
  </si>
  <si>
    <t xml:space="preserve">Shockers (A3) </t>
  </si>
  <si>
    <t>Quarter-Pro (A4)</t>
  </si>
  <si>
    <t>The Swishermen (B1)</t>
  </si>
  <si>
    <t xml:space="preserve">Playoff Cutoff </t>
  </si>
  <si>
    <t>C League Basketball Standings</t>
  </si>
  <si>
    <t>Swish Control (C1)</t>
  </si>
  <si>
    <r>
      <t>*</t>
    </r>
    <r>
      <rPr>
        <b/>
        <i/>
        <sz val="11"/>
        <color theme="1"/>
        <rFont val="Calibri"/>
        <family val="2"/>
        <scheme val="minor"/>
      </rPr>
      <t>Top 4 seeds make Playoffs</t>
    </r>
  </si>
  <si>
    <t>Day</t>
  </si>
  <si>
    <t>Date</t>
  </si>
  <si>
    <t>Time</t>
  </si>
  <si>
    <t>Team 1</t>
  </si>
  <si>
    <t>Team 2</t>
  </si>
  <si>
    <t>Game Number</t>
  </si>
  <si>
    <t>Comments</t>
  </si>
  <si>
    <t>A DIVISION</t>
  </si>
  <si>
    <t>Team Code</t>
  </si>
  <si>
    <t>Team Name</t>
  </si>
  <si>
    <t>Team Captain</t>
  </si>
  <si>
    <t>Shirt Color</t>
  </si>
  <si>
    <t>Paid</t>
  </si>
  <si>
    <t>Volley ball not using Tues/thurs until november</t>
  </si>
  <si>
    <t>A1</t>
  </si>
  <si>
    <t>Warriors</t>
  </si>
  <si>
    <t>Nickolas Marcelo</t>
  </si>
  <si>
    <t>White/Blue</t>
  </si>
  <si>
    <t>A2</t>
  </si>
  <si>
    <t>Dunkaroos</t>
  </si>
  <si>
    <t>Cullen Cole</t>
  </si>
  <si>
    <t>Red</t>
  </si>
  <si>
    <t>A3</t>
  </si>
  <si>
    <t>Shockers</t>
  </si>
  <si>
    <t>Mitchell Holdmeyer</t>
  </si>
  <si>
    <t>Black/Yellow</t>
  </si>
  <si>
    <t>Monday</t>
  </si>
  <si>
    <t>Open Gym</t>
  </si>
  <si>
    <t>A4</t>
  </si>
  <si>
    <t>Quarter-Pro</t>
  </si>
  <si>
    <t>Cameron Taylor</t>
  </si>
  <si>
    <t>Black/White</t>
  </si>
  <si>
    <t>A5</t>
  </si>
  <si>
    <t>Scott Zajac</t>
  </si>
  <si>
    <t>A6</t>
  </si>
  <si>
    <t>Paul Mulligan</t>
  </si>
  <si>
    <t>Green</t>
  </si>
  <si>
    <t>A7</t>
  </si>
  <si>
    <t>B League Bandits</t>
  </si>
  <si>
    <t>Winfred Dixon</t>
  </si>
  <si>
    <t>Black</t>
  </si>
  <si>
    <t>Sarong Rath</t>
  </si>
  <si>
    <t>Columbus Day</t>
  </si>
  <si>
    <t>Wednesday</t>
  </si>
  <si>
    <t>AP Men</t>
  </si>
  <si>
    <t>Dodgeball</t>
  </si>
  <si>
    <t>Friday</t>
  </si>
  <si>
    <t>B DIVISION</t>
  </si>
  <si>
    <t>C3</t>
  </si>
  <si>
    <t>Game 1</t>
  </si>
  <si>
    <t>C4</t>
  </si>
  <si>
    <t>C1</t>
  </si>
  <si>
    <t>Game 2</t>
  </si>
  <si>
    <t>B1</t>
  </si>
  <si>
    <t>The Swishermen</t>
  </si>
  <si>
    <t>Jake Christian</t>
  </si>
  <si>
    <t>C5</t>
  </si>
  <si>
    <t>C6</t>
  </si>
  <si>
    <t>Game 3</t>
  </si>
  <si>
    <t>B2</t>
  </si>
  <si>
    <t>Nicholas DeAndre</t>
  </si>
  <si>
    <t>Dark Blue</t>
  </si>
  <si>
    <t>Game 4</t>
  </si>
  <si>
    <t>B3</t>
  </si>
  <si>
    <t>Tim Thompson</t>
  </si>
  <si>
    <t>Orange</t>
  </si>
  <si>
    <t>C2</t>
  </si>
  <si>
    <t>Game 5</t>
  </si>
  <si>
    <t>B4</t>
  </si>
  <si>
    <t>Hydro Hoopers</t>
  </si>
  <si>
    <t>Peter Wright</t>
  </si>
  <si>
    <t>Pink</t>
  </si>
  <si>
    <t>B5</t>
  </si>
  <si>
    <t>Subsonics</t>
  </si>
  <si>
    <t>Green (Yellow)</t>
  </si>
  <si>
    <t>B6</t>
  </si>
  <si>
    <t>B7</t>
  </si>
  <si>
    <t>Anthony Saldutti</t>
  </si>
  <si>
    <t>Maroon</t>
  </si>
  <si>
    <t>B8</t>
  </si>
  <si>
    <t>Scotty Pimpin</t>
  </si>
  <si>
    <t>Orange/White</t>
  </si>
  <si>
    <t>B9</t>
  </si>
  <si>
    <t>TBD</t>
  </si>
  <si>
    <t>Game 6</t>
  </si>
  <si>
    <t>B10</t>
  </si>
  <si>
    <t>Game 7</t>
  </si>
  <si>
    <t>B11</t>
  </si>
  <si>
    <t>Matthew Pisacane</t>
  </si>
  <si>
    <t>Game 8</t>
  </si>
  <si>
    <t>B12</t>
  </si>
  <si>
    <t>Black/Gray</t>
  </si>
  <si>
    <t>Game 9</t>
  </si>
  <si>
    <t>Game 10</t>
  </si>
  <si>
    <t>C DIVISION</t>
  </si>
  <si>
    <t>Dogdeball</t>
  </si>
  <si>
    <t>LeBasketball Team</t>
  </si>
  <si>
    <t>Pink/Neon Blue</t>
  </si>
  <si>
    <t>Game 11</t>
  </si>
  <si>
    <t>Game 12</t>
  </si>
  <si>
    <t>Game 13</t>
  </si>
  <si>
    <t>Game 14</t>
  </si>
  <si>
    <t>Slams Casino</t>
  </si>
  <si>
    <t>Justin Lamaoureux </t>
  </si>
  <si>
    <t>Black/Turqoise</t>
  </si>
  <si>
    <t>Game 15</t>
  </si>
  <si>
    <t>Game 16</t>
  </si>
  <si>
    <t>Game 17</t>
  </si>
  <si>
    <t>Game 18</t>
  </si>
  <si>
    <t>Game 19</t>
  </si>
  <si>
    <t>Makeup</t>
  </si>
  <si>
    <t>Game 20</t>
  </si>
  <si>
    <t>Game 21</t>
  </si>
  <si>
    <t>Game 22</t>
  </si>
  <si>
    <t>Game 23</t>
  </si>
  <si>
    <t>Game 24</t>
  </si>
  <si>
    <t>AP Home Game</t>
  </si>
  <si>
    <t>Game 25</t>
  </si>
  <si>
    <t>Game 26</t>
  </si>
  <si>
    <t>Game 27</t>
  </si>
  <si>
    <t>Game 28</t>
  </si>
  <si>
    <t>Game 29</t>
  </si>
  <si>
    <t>Game 30</t>
  </si>
  <si>
    <t>Game 31</t>
  </si>
  <si>
    <t>Thanksgiving</t>
  </si>
  <si>
    <t>Game 35</t>
  </si>
  <si>
    <t>C Seed 1</t>
  </si>
  <si>
    <t>C Seed 4</t>
  </si>
  <si>
    <t>Game 36</t>
  </si>
  <si>
    <t>C Seed 2</t>
  </si>
  <si>
    <t>C Seed 3</t>
  </si>
  <si>
    <t>Game 37</t>
  </si>
  <si>
    <t>B</t>
  </si>
  <si>
    <t>Game 38</t>
  </si>
  <si>
    <t>Game 39</t>
  </si>
  <si>
    <t>Game 40</t>
  </si>
  <si>
    <t>Shutdown</t>
  </si>
  <si>
    <t>Game 41</t>
  </si>
  <si>
    <t>Game 42</t>
  </si>
  <si>
    <t>Game 43</t>
  </si>
  <si>
    <t>Game 44</t>
  </si>
  <si>
    <t>Game 45</t>
  </si>
  <si>
    <t>Game 46</t>
  </si>
  <si>
    <t>Game 47</t>
  </si>
  <si>
    <t>2/25 Hockey starts</t>
  </si>
  <si>
    <t>Game 48</t>
  </si>
  <si>
    <t>Game 49</t>
  </si>
  <si>
    <t>Game 50</t>
  </si>
  <si>
    <t>Game 51</t>
  </si>
  <si>
    <t>3/20 Soccer ends</t>
  </si>
  <si>
    <t>Game 52</t>
  </si>
  <si>
    <t>Game 53</t>
  </si>
  <si>
    <t>Game 54</t>
  </si>
  <si>
    <t>Game 55</t>
  </si>
  <si>
    <t>Game 56</t>
  </si>
  <si>
    <t>Game 57</t>
  </si>
  <si>
    <t>Game 58</t>
  </si>
  <si>
    <t>Game 59</t>
  </si>
  <si>
    <t>Game 60</t>
  </si>
  <si>
    <t>Game 61</t>
  </si>
  <si>
    <t>Game 62</t>
  </si>
  <si>
    <t>Game 63</t>
  </si>
  <si>
    <t>Game 64</t>
  </si>
  <si>
    <t>AP Men Home Game</t>
  </si>
  <si>
    <t xml:space="preserve">Floor Hockey starts </t>
  </si>
  <si>
    <t>Game 65</t>
  </si>
  <si>
    <t>Monday 5-9</t>
  </si>
  <si>
    <t>Game 66</t>
  </si>
  <si>
    <t>Tuesdays 5-7</t>
  </si>
  <si>
    <t>Thursdays 5-7</t>
  </si>
  <si>
    <t>Game 67</t>
  </si>
  <si>
    <t>Game 68</t>
  </si>
  <si>
    <t>Game 69</t>
  </si>
  <si>
    <t>Game 70</t>
  </si>
  <si>
    <t>Game 71</t>
  </si>
  <si>
    <t>Game 72</t>
  </si>
  <si>
    <t>Game 73</t>
  </si>
  <si>
    <t>Game 74</t>
  </si>
  <si>
    <t>Game 75</t>
  </si>
  <si>
    <t>Game 76</t>
  </si>
  <si>
    <t>Game 77</t>
  </si>
  <si>
    <t>Game 78</t>
  </si>
  <si>
    <t>Game 79</t>
  </si>
  <si>
    <t>Game 80</t>
  </si>
  <si>
    <t>Game 81</t>
  </si>
  <si>
    <t>Game 82</t>
  </si>
  <si>
    <t>Game 83</t>
  </si>
  <si>
    <t>Game 84</t>
  </si>
  <si>
    <t>Game 85</t>
  </si>
  <si>
    <t>Game 86</t>
  </si>
  <si>
    <t>Game 87</t>
  </si>
  <si>
    <t>Potential AP Men Playoff Game</t>
  </si>
  <si>
    <t>Game 88</t>
  </si>
  <si>
    <t>Game 91</t>
  </si>
  <si>
    <t>Game 92</t>
  </si>
  <si>
    <t>Game 93</t>
  </si>
  <si>
    <t>A</t>
  </si>
  <si>
    <t>Game 94</t>
  </si>
  <si>
    <t>Game 95</t>
  </si>
  <si>
    <t>Game 96</t>
  </si>
  <si>
    <t>Game 99</t>
  </si>
  <si>
    <t>AP Men done 3/12</t>
  </si>
  <si>
    <t>B Finals</t>
  </si>
  <si>
    <t>Game 100</t>
  </si>
  <si>
    <t>Game 101</t>
  </si>
  <si>
    <t>Game 102</t>
  </si>
  <si>
    <t>Game 103</t>
  </si>
  <si>
    <t>Game 104</t>
  </si>
  <si>
    <t>Game 105</t>
  </si>
  <si>
    <t>Game 106</t>
  </si>
  <si>
    <t>Game 107</t>
  </si>
  <si>
    <t>Game 108</t>
  </si>
  <si>
    <t>Game 109</t>
  </si>
  <si>
    <t>Game 110</t>
  </si>
  <si>
    <t>Game 113</t>
  </si>
  <si>
    <t>Game 114</t>
  </si>
  <si>
    <t>Game 118</t>
  </si>
  <si>
    <t>Game 119</t>
  </si>
  <si>
    <t>Game 120</t>
  </si>
  <si>
    <t>Game 121</t>
  </si>
  <si>
    <t>Good Friday</t>
  </si>
  <si>
    <t>Game 122</t>
  </si>
  <si>
    <t>Game 123</t>
  </si>
  <si>
    <t>Game 124</t>
  </si>
  <si>
    <t>Game 125</t>
  </si>
  <si>
    <t>Game 126</t>
  </si>
  <si>
    <t>Game 127</t>
  </si>
  <si>
    <t>Game 128</t>
  </si>
  <si>
    <t>Game 129</t>
  </si>
  <si>
    <t>Game 130</t>
  </si>
  <si>
    <t>Game 131</t>
  </si>
  <si>
    <t>Game 132</t>
  </si>
  <si>
    <t>Game 133</t>
  </si>
  <si>
    <t>Game 134</t>
  </si>
  <si>
    <t>Game 135</t>
  </si>
  <si>
    <t>Game 136</t>
  </si>
  <si>
    <t>Game 137</t>
  </si>
  <si>
    <t>Game 138</t>
  </si>
  <si>
    <t>Game 139</t>
  </si>
  <si>
    <t>Game 140</t>
  </si>
  <si>
    <t>Game 141</t>
  </si>
  <si>
    <t>Game 142</t>
  </si>
  <si>
    <t>Game 143</t>
  </si>
  <si>
    <t>Game 144</t>
  </si>
  <si>
    <t>A Finals</t>
  </si>
  <si>
    <t>Game 146</t>
  </si>
  <si>
    <t>Scotty Pimpin (B15)</t>
  </si>
  <si>
    <t>Subsonics (B8)</t>
  </si>
  <si>
    <t>Hydro Hoopers (B7)</t>
  </si>
  <si>
    <t>x</t>
  </si>
  <si>
    <t>0-1</t>
  </si>
  <si>
    <t>N/A</t>
  </si>
  <si>
    <t>1-0</t>
  </si>
  <si>
    <t>2026 A League Playoff Bracket</t>
  </si>
  <si>
    <t>FIRST ROUND</t>
  </si>
  <si>
    <t>SEMI FINALS</t>
  </si>
  <si>
    <t>CHAMPIONSHIP</t>
  </si>
  <si>
    <t>Seeding</t>
  </si>
  <si>
    <t>#1</t>
  </si>
  <si>
    <t>#1 Seed Bye</t>
  </si>
  <si>
    <t>#2</t>
  </si>
  <si>
    <t>#3</t>
  </si>
  <si>
    <t>#4</t>
  </si>
  <si>
    <t>#5</t>
  </si>
  <si>
    <t>#6</t>
  </si>
  <si>
    <t>A LEAGUE CHAMPION</t>
  </si>
  <si>
    <t>#2 Seed Bye</t>
  </si>
  <si>
    <t>2026 B League Playoff Bracket</t>
  </si>
  <si>
    <t>#3 Seed</t>
  </si>
  <si>
    <t>#6 Seed</t>
  </si>
  <si>
    <t>B LEAGUE CHAMPION</t>
  </si>
  <si>
    <t>#4 Seed</t>
  </si>
  <si>
    <t>#5 Seed</t>
  </si>
  <si>
    <t>2026 C League Playoff Bracket</t>
  </si>
  <si>
    <t xml:space="preserve">#1 Seed </t>
  </si>
  <si>
    <t>C LEAGUE CHAMPION</t>
  </si>
  <si>
    <t>#2 Seed</t>
  </si>
  <si>
    <t xml:space="preserve">Name </t>
  </si>
  <si>
    <t xml:space="preserve">Game 1 </t>
  </si>
  <si>
    <t>PPG</t>
  </si>
  <si>
    <t>GP</t>
  </si>
  <si>
    <t xml:space="preserve">Nickolas Marcelo </t>
  </si>
  <si>
    <t xml:space="preserve">Mike Gervasini </t>
  </si>
  <si>
    <t xml:space="preserve">Chris Medina </t>
  </si>
  <si>
    <t xml:space="preserve">Evan DelGrosso </t>
  </si>
  <si>
    <t xml:space="preserve">Colin Shannon </t>
  </si>
  <si>
    <t xml:space="preserve">Brandon Beck </t>
  </si>
  <si>
    <t xml:space="preserve">Mike Joyce </t>
  </si>
  <si>
    <t xml:space="preserve">Ronnie Sutton </t>
  </si>
  <si>
    <t xml:space="preserve">Casey Susi </t>
  </si>
  <si>
    <t>Ian Lawrence</t>
  </si>
  <si>
    <t>Cormac Roberts</t>
  </si>
  <si>
    <t>Seth Mace</t>
  </si>
  <si>
    <t>Ryan Radziewicz</t>
  </si>
  <si>
    <t>Jacob Parker</t>
  </si>
  <si>
    <t>Bailey Cote</t>
  </si>
  <si>
    <t>Stefan Erwin</t>
  </si>
  <si>
    <t>Daniel Baudisch</t>
  </si>
  <si>
    <t>Scott Parker</t>
  </si>
  <si>
    <t>Michael Johnson</t>
  </si>
  <si>
    <t>Tyler Howser</t>
  </si>
  <si>
    <t>Tenzin Choedhar</t>
  </si>
  <si>
    <t>Matthew Kilganon</t>
  </si>
  <si>
    <t>Tyler Imbriaco</t>
  </si>
  <si>
    <t>Kaleb Burrs</t>
  </si>
  <si>
    <t xml:space="preserve">Mitchell Bjorn </t>
  </si>
  <si>
    <t>Brendan Taylor</t>
  </si>
  <si>
    <t>Nicholas Tome</t>
  </si>
  <si>
    <t xml:space="preserve">Zachary Osmond </t>
  </si>
  <si>
    <t xml:space="preserve">Julian Surckla </t>
  </si>
  <si>
    <t xml:space="preserve">Cameron Taylor </t>
  </si>
  <si>
    <t xml:space="preserve">Ronald Parolisi </t>
  </si>
  <si>
    <t>Adam Fletcher</t>
  </si>
  <si>
    <t>Chad Graham</t>
  </si>
  <si>
    <t>Brandon Tang</t>
  </si>
  <si>
    <t>Manvir Singh</t>
  </si>
  <si>
    <t>Thuya Lwin</t>
  </si>
  <si>
    <t>Jesse Espinal</t>
  </si>
  <si>
    <t>Josh Belecina</t>
  </si>
  <si>
    <t>Alper Sahin</t>
  </si>
  <si>
    <t>Lemec Petit-Frere</t>
  </si>
  <si>
    <t>Edward Mabeza</t>
  </si>
  <si>
    <t>Christopher Williams Jr.</t>
  </si>
  <si>
    <t>Christopher Williams Sr.</t>
  </si>
  <si>
    <t>Elijah Goode</t>
  </si>
  <si>
    <t>Evan Spohn</t>
  </si>
  <si>
    <t>Jason Benoit</t>
  </si>
  <si>
    <t>Josiah Robinson</t>
  </si>
  <si>
    <t>Lamont Waites</t>
  </si>
  <si>
    <t>Marvin Hamilton</t>
  </si>
  <si>
    <t>Stephen Miceli</t>
  </si>
  <si>
    <t>Anthony Smith</t>
  </si>
  <si>
    <t>Carlos Reyes</t>
  </si>
  <si>
    <t>Hayden Hairston</t>
  </si>
  <si>
    <t>Ariel Cruz</t>
  </si>
  <si>
    <t>Glendon Dawson</t>
  </si>
  <si>
    <t>Kelvin Estrella</t>
  </si>
  <si>
    <t>Nabate Metts</t>
  </si>
  <si>
    <t>Kervin Pierre</t>
  </si>
  <si>
    <t>Derek Fryer-Smolenski</t>
  </si>
  <si>
    <t>Josh Emery</t>
  </si>
  <si>
    <t>Justin Brown</t>
  </si>
  <si>
    <t>Kevin Philibert</t>
  </si>
  <si>
    <t>Robbie Civardi</t>
  </si>
  <si>
    <t>Vegan Dads (B2)</t>
  </si>
  <si>
    <t>Austin Huang  </t>
  </si>
  <si>
    <t>Ben Woodruff   </t>
  </si>
  <si>
    <t>Dayton Bagg        </t>
  </si>
  <si>
    <t xml:space="preserve">Drew Riffle          </t>
  </si>
  <si>
    <t>Jack Woodruff</t>
  </si>
  <si>
    <t>Jakob Maranzano  </t>
  </si>
  <si>
    <t>Mathew Payson  </t>
  </si>
  <si>
    <t xml:space="preserve">Nicholas DeAndrea </t>
  </si>
  <si>
    <t>Tyler Kelley  </t>
  </si>
  <si>
    <t>Wyatt Bagg</t>
  </si>
  <si>
    <t>Dagoonz (B3)</t>
  </si>
  <si>
    <t>Alex Arciero</t>
  </si>
  <si>
    <t>Angel Ruiz</t>
  </si>
  <si>
    <t>Jacob Ludka</t>
  </si>
  <si>
    <t>Joe Basil</t>
  </si>
  <si>
    <t>Joel Ludka</t>
  </si>
  <si>
    <t>Josh Jacques</t>
  </si>
  <si>
    <t>Matt Cheevers</t>
  </si>
  <si>
    <t>Rob Gordy</t>
  </si>
  <si>
    <t xml:space="preserve">Tim Thompson </t>
  </si>
  <si>
    <t>Hydro Hoopers (B4)</t>
  </si>
  <si>
    <t>C. Douglas Gannon</t>
  </si>
  <si>
    <t>Grant Bannister</t>
  </si>
  <si>
    <t>John Galiney</t>
  </si>
  <si>
    <t>Joshua Davis</t>
  </si>
  <si>
    <t>Kyle Allen</t>
  </si>
  <si>
    <t>Matthew D'Agostino</t>
  </si>
  <si>
    <t>Nicholas McCasey</t>
  </si>
  <si>
    <t>Subsonics (B5)</t>
  </si>
  <si>
    <t>Christopher Bickford</t>
  </si>
  <si>
    <t>Christopher Sennott</t>
  </si>
  <si>
    <t>George Greeno</t>
  </si>
  <si>
    <t>Jason Whipple</t>
  </si>
  <si>
    <t xml:space="preserve">Anthony Saldutti </t>
  </si>
  <si>
    <t>Ryan Nandlal</t>
  </si>
  <si>
    <t>Matthew Schmidt</t>
  </si>
  <si>
    <t>Josh Rahal</t>
  </si>
  <si>
    <t>Connor McDonald</t>
  </si>
  <si>
    <t>Shanon Hyde</t>
  </si>
  <si>
    <t>Tochukwu Ihejirika</t>
  </si>
  <si>
    <t>Kiernan Dunn</t>
  </si>
  <si>
    <t>John Rainey</t>
  </si>
  <si>
    <t>Jake Grosjean</t>
  </si>
  <si>
    <t>Gabriel Baez</t>
  </si>
  <si>
    <t>Ryan Rafati</t>
  </si>
  <si>
    <t>Justin Priester</t>
  </si>
  <si>
    <t>Joel Sadja</t>
  </si>
  <si>
    <t>Alex Davy</t>
  </si>
  <si>
    <t>OnlyNukes (C2)</t>
  </si>
  <si>
    <t>Evan Voglewede</t>
  </si>
  <si>
    <t>Joe DiPalma</t>
  </si>
  <si>
    <t>Brandon Waller</t>
  </si>
  <si>
    <t>Kenny Edwards</t>
  </si>
  <si>
    <t>Daniel Mondor</t>
  </si>
  <si>
    <t>Sam Solomon</t>
  </si>
  <si>
    <t>Patrick McHale</t>
  </si>
  <si>
    <t>Griffin Barnard</t>
  </si>
  <si>
    <t>LeBasketball Team (C3)</t>
  </si>
  <si>
    <t>Derek O’Mahony</t>
  </si>
  <si>
    <t>Ryan Powers</t>
  </si>
  <si>
    <t>Ken Nuzzi</t>
  </si>
  <si>
    <t>Chris Ribeiro</t>
  </si>
  <si>
    <t>Donovan Dunning</t>
  </si>
  <si>
    <t>Jeremy Maniago</t>
  </si>
  <si>
    <t>Shaheer Yasin</t>
  </si>
  <si>
    <t>Braden Roberts</t>
  </si>
  <si>
    <t>Dan Claffey</t>
  </si>
  <si>
    <t>Hunter Dolphin</t>
  </si>
  <si>
    <t>Trim &amp; Drain (C4)</t>
  </si>
  <si>
    <t>Luke Harrison</t>
  </si>
  <si>
    <t>Justin Lamoureux</t>
  </si>
  <si>
    <t>Laurence Lembree</t>
  </si>
  <si>
    <t>Jay Patel</t>
  </si>
  <si>
    <t>Tyler Valdez</t>
  </si>
  <si>
    <t>Radhimil Rodriguez</t>
  </si>
  <si>
    <t>Cam'ron Smith</t>
  </si>
  <si>
    <t>Denzel Ramos</t>
  </si>
  <si>
    <t>Pharaoh Curtis</t>
  </si>
  <si>
    <t>A League</t>
  </si>
  <si>
    <t>Captains</t>
  </si>
  <si>
    <t>Contact Information</t>
  </si>
  <si>
    <t>Jersey Colors</t>
  </si>
  <si>
    <t>nmarcelo@gdeb.com</t>
  </si>
  <si>
    <t>ccole1@gdeb.com</t>
  </si>
  <si>
    <t>mholdmey@gdeb.com</t>
  </si>
  <si>
    <t>ctaylor8@gdeb.com</t>
  </si>
  <si>
    <t>pmulliga@gdeb.com</t>
  </si>
  <si>
    <t>Light Blue</t>
  </si>
  <si>
    <t>rathron82@icloud.com</t>
  </si>
  <si>
    <t>wmd0829@gmail.com</t>
  </si>
  <si>
    <t>B League</t>
  </si>
  <si>
    <t>jchristi@gdeb.com</t>
  </si>
  <si>
    <t>ndeandre@gdeb.com</t>
  </si>
  <si>
    <t>tthomps1@gdeb.com</t>
  </si>
  <si>
    <t>pwright2@gdeb.com</t>
  </si>
  <si>
    <t>Green/Yellow</t>
  </si>
  <si>
    <t>asaldutt@gdeb.com</t>
  </si>
  <si>
    <t>kdunn2@gdeb.com</t>
  </si>
  <si>
    <t>John Rainey/Jake Riley</t>
  </si>
  <si>
    <t>jgrosjea@gdeb.com</t>
  </si>
  <si>
    <t>C League</t>
  </si>
  <si>
    <t>zkuvalan@gdeb.com</t>
  </si>
  <si>
    <t>domahony@gdeb.com</t>
  </si>
  <si>
    <t>Luke Nemecek</t>
  </si>
  <si>
    <t>lnemecek@gdeb.com</t>
  </si>
  <si>
    <t>Yellow</t>
  </si>
  <si>
    <t>Game rescheduled</t>
  </si>
  <si>
    <t>The Pipeliners</t>
  </si>
  <si>
    <t>Teddy Caliendo</t>
  </si>
  <si>
    <t>Evan Voglewede/Joe Dipalma</t>
  </si>
  <si>
    <t>Reschedule from 10/31</t>
  </si>
  <si>
    <t>Halloween Day</t>
  </si>
  <si>
    <t>Makeup from 10/17</t>
  </si>
  <si>
    <t>Game 147</t>
  </si>
  <si>
    <t>Game 148</t>
  </si>
  <si>
    <t>Game 149</t>
  </si>
  <si>
    <t>Nothing But Ballerz </t>
  </si>
  <si>
    <t>Christopher Williams Jr. </t>
  </si>
  <si>
    <t>Crème/Light Blue </t>
  </si>
  <si>
    <t>Justin Collazo</t>
  </si>
  <si>
    <t>Zachary Kuvalanka</t>
  </si>
  <si>
    <t>Cristian Alvis</t>
  </si>
  <si>
    <t>Daniel Pzena</t>
  </si>
  <si>
    <t>Ellion Dison</t>
  </si>
  <si>
    <t>Joseph Schittina</t>
  </si>
  <si>
    <t>Khiet Pham</t>
  </si>
  <si>
    <t>Krishna Vijayakumar</t>
  </si>
  <si>
    <t>Nathaniel Jefferson</t>
  </si>
  <si>
    <t>Wilmer Lambert</t>
  </si>
  <si>
    <t>Jacek Dlugosz</t>
  </si>
  <si>
    <t xml:space="preserve">Paul D'Alessio </t>
  </si>
  <si>
    <t>C3 39-14</t>
  </si>
  <si>
    <t>Slams Casino (C6)</t>
  </si>
  <si>
    <t>Michael Hamlin</t>
  </si>
  <si>
    <t>Connor Grosse</t>
  </si>
  <si>
    <t>Luis Santiago</t>
  </si>
  <si>
    <t>Cade McDonald</t>
  </si>
  <si>
    <t>Trey Godfrey</t>
  </si>
  <si>
    <t>C6 30-29</t>
  </si>
  <si>
    <t>Max Moeller</t>
  </si>
  <si>
    <t>Chris Reyes</t>
  </si>
  <si>
    <t>Mya Guilmette</t>
  </si>
  <si>
    <t>Brandon Cook</t>
  </si>
  <si>
    <t>Ryan Manley</t>
  </si>
  <si>
    <t>The Pipeliners (C5)</t>
  </si>
  <si>
    <t>Benjamin Hansen</t>
  </si>
  <si>
    <t>Giang Nguyen</t>
  </si>
  <si>
    <t>Aidan Pfaff</t>
  </si>
  <si>
    <t>Jack Viveiros</t>
  </si>
  <si>
    <t>John Cosmopoulos</t>
  </si>
  <si>
    <t>Zachary Iwuc</t>
  </si>
  <si>
    <t>Jacob Small</t>
  </si>
  <si>
    <t>Milton Dash</t>
  </si>
  <si>
    <t>Tyler Comeau</t>
  </si>
  <si>
    <t>Position</t>
  </si>
  <si>
    <t>Zaq Kuvalanka </t>
  </si>
  <si>
    <t>Derek O’Mahony </t>
  </si>
  <si>
    <t>Luke Nemecek </t>
  </si>
  <si>
    <t>Purple </t>
  </si>
  <si>
    <t>Green </t>
  </si>
  <si>
    <t>OnlyNukes (C2)</t>
  </si>
  <si>
    <t>Trim and Drain (C4)</t>
  </si>
  <si>
    <t>tcaliend@gdeb.com</t>
  </si>
  <si>
    <t>Justin Lamoureux </t>
  </si>
  <si>
    <t>jlamoure@gdeb.com</t>
  </si>
  <si>
    <t>C5 W via FFT</t>
  </si>
  <si>
    <t>TEAM TOTAL</t>
  </si>
  <si>
    <t>TEAMTOTAL</t>
  </si>
  <si>
    <t>Derick Lancaster</t>
  </si>
  <si>
    <t>Matt Savona</t>
  </si>
  <si>
    <t>Matt Myles</t>
  </si>
  <si>
    <t>Michael Ruiz</t>
  </si>
  <si>
    <t>Cameron Brouillard</t>
  </si>
  <si>
    <t>C3 65-23</t>
  </si>
  <si>
    <t>C6 39-18</t>
  </si>
  <si>
    <t>C1 31-27</t>
  </si>
  <si>
    <t>Simon Estenoz</t>
  </si>
  <si>
    <t>Gabriel Cabezas</t>
  </si>
  <si>
    <t>Joseph Frenier</t>
  </si>
  <si>
    <t>Brandyn Myrick</t>
  </si>
  <si>
    <t>.</t>
  </si>
  <si>
    <t>C1 28-21</t>
  </si>
  <si>
    <t>C4 (2-0)</t>
  </si>
  <si>
    <t>Luke Fanizzi</t>
  </si>
  <si>
    <t>Andrew Kenniston</t>
  </si>
  <si>
    <t>Edelmiro Morales</t>
  </si>
  <si>
    <t>Reschedule from 11/3</t>
  </si>
  <si>
    <t>Robert Atkins JR</t>
  </si>
  <si>
    <t>ratkins2@gdeb.com</t>
  </si>
  <si>
    <t>Muhammad Nawaz</t>
  </si>
  <si>
    <t>mnawaz@gdeb.com</t>
  </si>
  <si>
    <t>Red/Black</t>
  </si>
  <si>
    <t>Miami Vice</t>
  </si>
  <si>
    <t>jrainey2@gdeb.com /  jriley@gdeb.com</t>
  </si>
  <si>
    <t>evoglewe@gdeb.com / jdipalma@gdeb.com</t>
  </si>
  <si>
    <t>C6 34-23</t>
  </si>
  <si>
    <t>T1 Score</t>
  </si>
  <si>
    <t>T2 Score</t>
  </si>
  <si>
    <t>Winner</t>
  </si>
  <si>
    <t>Total Pts</t>
  </si>
  <si>
    <t>Rachael West</t>
  </si>
  <si>
    <t>Jaxon Barboza (Removed)</t>
  </si>
  <si>
    <t>Jason Kenniston</t>
  </si>
  <si>
    <t>White/Purple</t>
  </si>
  <si>
    <t>Rescheduled from 12/22</t>
  </si>
  <si>
    <t>Makeup Slot</t>
  </si>
  <si>
    <t>Rescheduled from 12/19</t>
  </si>
  <si>
    <t>Rescheduled to 01/09</t>
  </si>
  <si>
    <t>Rescheduled to 01/12</t>
  </si>
  <si>
    <t>Royal Blue/White</t>
  </si>
  <si>
    <t>Available Players</t>
  </si>
  <si>
    <t>Preferred League</t>
  </si>
  <si>
    <t>Phone</t>
  </si>
  <si>
    <t>Email</t>
  </si>
  <si>
    <t>Alex Madarese</t>
  </si>
  <si>
    <t>amadares@gdeb.com</t>
  </si>
  <si>
    <t>Carter Defigueiredo</t>
  </si>
  <si>
    <t>cdefigue@gdeb.com</t>
  </si>
  <si>
    <t xml:space="preserve">Roster </t>
  </si>
  <si>
    <t>Mathew Pisacane/Autumn Rhonemus</t>
  </si>
  <si>
    <t>mpisacan@gdeb.com / arhonemu@gdeb.com</t>
  </si>
  <si>
    <t>The Brick Layers  (B9)</t>
  </si>
  <si>
    <t>The Free Agents (B10)</t>
  </si>
  <si>
    <t>The Fleet (B11)</t>
  </si>
  <si>
    <t>The Brick Layers (B9)</t>
  </si>
  <si>
    <t>Gray </t>
  </si>
  <si>
    <t>Malcolm Allen</t>
  </si>
  <si>
    <t>Jay Gbedema</t>
  </si>
  <si>
    <t>Carlos Guzman</t>
  </si>
  <si>
    <t>Bryan Carambot</t>
  </si>
  <si>
    <t>Ian Curvelo</t>
  </si>
  <si>
    <t>Shane Johnson</t>
  </si>
  <si>
    <t>Justin Silluzio</t>
  </si>
  <si>
    <t>Robert Atkins Jr</t>
  </si>
  <si>
    <t>Kevin Tully</t>
  </si>
  <si>
    <t>Scott Partosan</t>
  </si>
  <si>
    <t>Autumn Rhonemus</t>
  </si>
  <si>
    <t>Brendan Sullivan</t>
  </si>
  <si>
    <t>Thomas Dean</t>
  </si>
  <si>
    <t>Liam Aloni</t>
  </si>
  <si>
    <t>Ross Colov</t>
  </si>
  <si>
    <t>Ryan Fong</t>
  </si>
  <si>
    <t>Noah Hyman</t>
  </si>
  <si>
    <t>Nolan Burkholder</t>
  </si>
  <si>
    <t>Ian Long</t>
  </si>
  <si>
    <t>William Pratt</t>
  </si>
  <si>
    <t>Tim Barrett</t>
  </si>
  <si>
    <t>Carlos Pantoja-Malaga</t>
  </si>
  <si>
    <t>Darren Huang</t>
  </si>
  <si>
    <t>Elisha Alves</t>
  </si>
  <si>
    <t>Ethan Twitchwell</t>
  </si>
  <si>
    <t>Frank Gao</t>
  </si>
  <si>
    <t>Jacob Carpenter</t>
  </si>
  <si>
    <t>John Michinko</t>
  </si>
  <si>
    <t>Marquis Shaw Labossiere</t>
  </si>
  <si>
    <t>Prateek Singh</t>
  </si>
  <si>
    <t>William Summers</t>
  </si>
  <si>
    <t>Michael Jimenez</t>
  </si>
  <si>
    <t>Muhammad Shahbaz</t>
  </si>
  <si>
    <t>Team Whale Tails (B6)</t>
  </si>
  <si>
    <t>SUBzero (B7)</t>
  </si>
  <si>
    <t>Kike Martinez</t>
  </si>
  <si>
    <t>kmartine@gdeb.com</t>
  </si>
  <si>
    <t>Purple</t>
  </si>
  <si>
    <t>Yo-Yo (B13)</t>
  </si>
  <si>
    <t>Baby Blue</t>
  </si>
  <si>
    <t>collazojustin31@gmail.com</t>
  </si>
  <si>
    <t>B13</t>
  </si>
  <si>
    <t>B14</t>
  </si>
  <si>
    <t>TTG 2.0 (B14)</t>
  </si>
  <si>
    <t>EB Bums (B12)</t>
  </si>
  <si>
    <t>Black/Orange</t>
  </si>
  <si>
    <t>Swish Control </t>
  </si>
  <si>
    <t>OnlyNukes </t>
  </si>
  <si>
    <t>Grey </t>
  </si>
  <si>
    <t>Trim and Drain </t>
  </si>
  <si>
    <t>Stedman Jarmon</t>
  </si>
  <si>
    <t>860-867-3805</t>
  </si>
  <si>
    <t>Rollskies (B8)</t>
  </si>
  <si>
    <t>Navy Blue/Red</t>
  </si>
  <si>
    <t>B #5 Seed</t>
  </si>
  <si>
    <t xml:space="preserve">B #2 Seed </t>
  </si>
  <si>
    <t>B #6 Seed</t>
  </si>
  <si>
    <t xml:space="preserve">B #3 Seed </t>
  </si>
  <si>
    <t>B #4 Seed</t>
  </si>
  <si>
    <t xml:space="preserve">B #1 Seed </t>
  </si>
  <si>
    <t>B Highest Remaining Seed</t>
  </si>
  <si>
    <t>B Lowest Remaining Seed</t>
  </si>
  <si>
    <t>A #1 Seed</t>
  </si>
  <si>
    <t>A #4 Seed</t>
  </si>
  <si>
    <t>A #2 Seed</t>
  </si>
  <si>
    <t>A #3 Seed</t>
  </si>
  <si>
    <t>B Division All-Star Game</t>
  </si>
  <si>
    <t>C Division All-Star Game</t>
  </si>
  <si>
    <t>SUBzero</t>
  </si>
  <si>
    <t xml:space="preserve">The Brick Layers </t>
  </si>
  <si>
    <t xml:space="preserve">Team Whale Tails </t>
  </si>
  <si>
    <t xml:space="preserve">Subsonics </t>
  </si>
  <si>
    <t xml:space="preserve">Hydro Hoopers </t>
  </si>
  <si>
    <t>Dagoonz</t>
  </si>
  <si>
    <t xml:space="preserve">Vegan Dads </t>
  </si>
  <si>
    <t>The Free Agents</t>
  </si>
  <si>
    <t xml:space="preserve">The Fleet </t>
  </si>
  <si>
    <t xml:space="preserve">EB Bums </t>
  </si>
  <si>
    <t xml:space="preserve">Yo-Yo </t>
  </si>
  <si>
    <t xml:space="preserve">TTG 2.0 </t>
  </si>
  <si>
    <t>Floor Hockey</t>
  </si>
  <si>
    <t>Rollskies</t>
  </si>
  <si>
    <t>SUBzero(B7)</t>
  </si>
  <si>
    <t>Brenden Cavaco</t>
  </si>
  <si>
    <t>Cristian Villazhannay</t>
  </si>
  <si>
    <t>Marcello Degani</t>
  </si>
  <si>
    <t>Thomas Garno</t>
  </si>
  <si>
    <t>Bryce Gentino</t>
  </si>
  <si>
    <t>Erik Doolittle</t>
  </si>
  <si>
    <t>David Gonzales</t>
  </si>
  <si>
    <t>Scott Richardson</t>
  </si>
  <si>
    <t>Thomas Rice</t>
  </si>
  <si>
    <t>John Evans</t>
  </si>
  <si>
    <t>Jacob Riley</t>
  </si>
  <si>
    <t>Jordan Hamler</t>
  </si>
  <si>
    <t>Cody Susi</t>
  </si>
  <si>
    <t>Brett Chin</t>
  </si>
  <si>
    <t>Iziah Venditti</t>
  </si>
  <si>
    <t>Andrew Singer</t>
  </si>
  <si>
    <t>James Barclay</t>
  </si>
  <si>
    <t>Elisha Nevith</t>
  </si>
  <si>
    <t>Dante Ross</t>
  </si>
  <si>
    <t>Ryan Patrick</t>
  </si>
  <si>
    <t>Jason Edwards</t>
  </si>
  <si>
    <t>Byron Chan</t>
  </si>
  <si>
    <t>Jason Leandri</t>
  </si>
  <si>
    <t>Alex Schlegel</t>
  </si>
  <si>
    <t>Jacob Downey</t>
  </si>
  <si>
    <t>Ethan Ervin</t>
  </si>
  <si>
    <t>Norman Morales</t>
  </si>
  <si>
    <t>Amir Cuff</t>
  </si>
  <si>
    <t>Justin Madry</t>
  </si>
  <si>
    <t>Desmond Greene</t>
  </si>
  <si>
    <t>Hector Diaz</t>
  </si>
  <si>
    <t>Donny Luna</t>
  </si>
  <si>
    <t>Izayah James</t>
  </si>
  <si>
    <t>Anthony Martinez</t>
  </si>
  <si>
    <t>Luis Martinez</t>
  </si>
  <si>
    <t>Jeremy Santos</t>
  </si>
  <si>
    <t>Steve Contres</t>
  </si>
  <si>
    <t>Hendrik Khoury</t>
  </si>
  <si>
    <t>Daniel Musser</t>
  </si>
  <si>
    <t>Colby Sciro</t>
  </si>
  <si>
    <t>Colin Plourde</t>
  </si>
  <si>
    <t>Dontae Johnson</t>
  </si>
  <si>
    <t>Ashton Davis</t>
  </si>
  <si>
    <t>Isaias Martinez</t>
  </si>
  <si>
    <r>
      <rPr>
        <b/>
        <sz val="12"/>
        <color theme="1"/>
        <rFont val="Calibri"/>
        <family val="2"/>
        <scheme val="minor"/>
      </rPr>
      <t>C5 (1-1)</t>
    </r>
    <r>
      <rPr>
        <sz val="12"/>
        <color theme="1"/>
        <rFont val="Calibri"/>
        <family val="2"/>
        <scheme val="minor"/>
      </rPr>
      <t>, C4 (2-0), C1 (2-0), C3 (1-1)</t>
    </r>
  </si>
  <si>
    <r>
      <t xml:space="preserve">C5 (2-0), C1 (2-0), C4 (2-0), </t>
    </r>
    <r>
      <rPr>
        <b/>
        <sz val="12"/>
        <color theme="1"/>
        <rFont val="Calibri"/>
        <family val="2"/>
        <scheme val="minor"/>
      </rPr>
      <t>C2 (1-1)</t>
    </r>
  </si>
  <si>
    <t xml:space="preserve">C5 (1-1) </t>
  </si>
  <si>
    <r>
      <t xml:space="preserve">C2 (1-1), </t>
    </r>
    <r>
      <rPr>
        <b/>
        <sz val="12"/>
        <color theme="1"/>
        <rFont val="Calibri"/>
        <family val="2"/>
        <scheme val="minor"/>
      </rPr>
      <t>C4 (1-1)</t>
    </r>
    <r>
      <rPr>
        <sz val="12"/>
        <color theme="1"/>
        <rFont val="Calibri"/>
        <family val="2"/>
        <scheme val="minor"/>
      </rPr>
      <t>, C1 (2-0), C6 (1-1)</t>
    </r>
  </si>
  <si>
    <r>
      <t>C2 (2-0), C3 (2-0), C4 (1-0), C1 (2-0),</t>
    </r>
    <r>
      <rPr>
        <b/>
        <sz val="12"/>
        <color theme="1"/>
        <rFont val="Calibri"/>
        <family val="2"/>
        <scheme val="minor"/>
      </rPr>
      <t xml:space="preserve"> C5 (1-1)</t>
    </r>
  </si>
  <si>
    <t>Player</t>
  </si>
  <si>
    <t>Points</t>
  </si>
  <si>
    <t xml:space="preserve">West All Stars </t>
  </si>
  <si>
    <t>Trim &amp; Drain</t>
  </si>
  <si>
    <t>Swish Control</t>
  </si>
  <si>
    <t>B Division</t>
  </si>
  <si>
    <t>C Division</t>
  </si>
  <si>
    <t>A Division</t>
  </si>
  <si>
    <t xml:space="preserve">East All Stars </t>
  </si>
  <si>
    <t>EAST 58-49</t>
  </si>
  <si>
    <t>Elijah Coon</t>
  </si>
  <si>
    <t>ecoon@gdeb.com</t>
  </si>
  <si>
    <t>A All Stars</t>
  </si>
  <si>
    <t>Bob Turner</t>
  </si>
  <si>
    <t>860-325-6224</t>
  </si>
  <si>
    <t>rturner2@gdeb.com</t>
  </si>
  <si>
    <t>Doug Lupo</t>
  </si>
  <si>
    <t>Josh Eleazer</t>
  </si>
  <si>
    <t>Mike Banks</t>
  </si>
  <si>
    <t>Nicholas DeAndrea</t>
  </si>
  <si>
    <t>Zachary Kuvalanka </t>
  </si>
  <si>
    <t>Akeem Morris</t>
  </si>
  <si>
    <t>Schneider Jean-Pierre</t>
  </si>
  <si>
    <t xml:space="preserve">Slams Casino (C6) </t>
  </si>
  <si>
    <t>VS</t>
  </si>
  <si>
    <t>GAME 1</t>
  </si>
  <si>
    <t>GAME 2</t>
  </si>
  <si>
    <t>C DIVISION SEMI-FINALS</t>
  </si>
  <si>
    <t>C DIVISION FINALS</t>
  </si>
  <si>
    <t>C Finals (C6)</t>
  </si>
  <si>
    <t>C Finals (C2)</t>
  </si>
  <si>
    <t>Jokerby Ledoux</t>
  </si>
  <si>
    <t>Sean Sas</t>
  </si>
  <si>
    <t>Kolby Hill</t>
  </si>
  <si>
    <t>Callahan Luzzi</t>
  </si>
  <si>
    <t>Rutvik Parikh</t>
  </si>
  <si>
    <t>Jakob Makover</t>
  </si>
  <si>
    <t>Rescheduled from 1/26/26</t>
  </si>
  <si>
    <t>PPD</t>
  </si>
  <si>
    <t>Rescheduled to 2/13/26</t>
  </si>
  <si>
    <t>Kelsey Love</t>
  </si>
  <si>
    <t>Carson Murphy</t>
  </si>
  <si>
    <t>Gregory Wulffen</t>
  </si>
  <si>
    <t>gwulffen@gdeb.com</t>
  </si>
  <si>
    <t>Shareef Brown</t>
  </si>
  <si>
    <t>Christopher Williams/Christopher Williams JR</t>
  </si>
  <si>
    <t>cwilli19@gdeb.com/cwillia6@gdeb.com</t>
  </si>
  <si>
    <t>Aidan Vandenburgh</t>
  </si>
  <si>
    <t>aavando@gmail.com</t>
  </si>
  <si>
    <t>J'Quan Monroe</t>
  </si>
  <si>
    <t>Swap from 2/23/26</t>
  </si>
  <si>
    <t>Nick Brown</t>
  </si>
  <si>
    <t>Douglas Lopez</t>
  </si>
  <si>
    <t>Zachary Sedor</t>
  </si>
  <si>
    <t>Robert Koennecker</t>
  </si>
  <si>
    <t>484-433-2147</t>
  </si>
  <si>
    <t>rkoennec@gdeb.com</t>
  </si>
  <si>
    <t>Midnight Marauders (A5)</t>
  </si>
  <si>
    <t>Nothing But Ballerz (A6)</t>
  </si>
  <si>
    <t>B League Bandits (A7)</t>
  </si>
  <si>
    <t>Mark Lapioli</t>
  </si>
  <si>
    <t>PPD to 4/1/26</t>
  </si>
  <si>
    <t>Moved from 2/23/26</t>
  </si>
  <si>
    <t xml:space="preserve">Warriors (A1) </t>
  </si>
  <si>
    <t>Swapped B1 and B7</t>
  </si>
  <si>
    <t>Nathan Rose</t>
  </si>
  <si>
    <t xml:space="preserve">A1 </t>
  </si>
  <si>
    <t>Midnight Mauraders</t>
  </si>
  <si>
    <t>Black/Blue</t>
  </si>
  <si>
    <t>Game 89</t>
  </si>
  <si>
    <t>Game 90</t>
  </si>
  <si>
    <t>Game 97</t>
  </si>
  <si>
    <t>Game 98</t>
  </si>
  <si>
    <t>Game 111</t>
  </si>
  <si>
    <t>Game 112</t>
  </si>
  <si>
    <t>Game 32</t>
  </si>
  <si>
    <t>Game 33</t>
  </si>
  <si>
    <t>Game 34</t>
  </si>
  <si>
    <t>C 34 games</t>
  </si>
  <si>
    <t>76 B league games</t>
  </si>
  <si>
    <t>Game 115</t>
  </si>
  <si>
    <t>Game 116</t>
  </si>
  <si>
    <t>Game 117</t>
  </si>
  <si>
    <t>No game</t>
  </si>
  <si>
    <t>Warriors (A1)</t>
  </si>
  <si>
    <t>Chris Carpenteri</t>
  </si>
  <si>
    <t>Jamel Monroe</t>
  </si>
  <si>
    <t>Luis Nunez Velez</t>
  </si>
  <si>
    <t>Elijah Malboeuf-Boyd</t>
  </si>
  <si>
    <t>Aidan Hasson</t>
  </si>
  <si>
    <t>Alex Denler</t>
  </si>
  <si>
    <t>David Aderinwale</t>
  </si>
  <si>
    <t>Nolan Winderl</t>
  </si>
  <si>
    <t>Rony Rajan</t>
  </si>
  <si>
    <t>Mahmoud Daoud</t>
  </si>
  <si>
    <t>Ampofo Adjei</t>
  </si>
  <si>
    <t>Michael Bostick</t>
  </si>
  <si>
    <t>Giovanni Morrison</t>
  </si>
  <si>
    <t>Juan Rodriguez</t>
  </si>
  <si>
    <t>Aziah Schroth</t>
  </si>
  <si>
    <t>Ryan Tate</t>
  </si>
  <si>
    <t>Jalen Graham</t>
  </si>
  <si>
    <t>Enrique Quintana</t>
  </si>
  <si>
    <t>equintana4137@mylincoln.edu</t>
  </si>
  <si>
    <t>Total Points</t>
  </si>
  <si>
    <t>Robert Marku</t>
  </si>
  <si>
    <t>James Georges</t>
  </si>
  <si>
    <t>Nahkym Davis</t>
  </si>
  <si>
    <t>Tyler Lindberg</t>
  </si>
  <si>
    <t>Brayant Feliciano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</si>
</sst>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0.0"/>
  </numFmts>
  <fonts count="8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6"/>
      <name val="Calibri"/>
      <family val="2"/>
      <scheme val="minor"/>
    </font>
    <font>
      <b/>
      <i/>
      <sz val="12"/>
      <color rgb="FF00B0F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sz val="12"/>
      <color rgb="FFFFFF00"/>
      <name val="Calibri"/>
      <family val="2"/>
      <scheme val="minor"/>
    </font>
    <font>
      <b/>
      <i/>
      <u/>
      <sz val="18"/>
      <name val="Calibri"/>
      <family val="2"/>
      <scheme val="minor"/>
    </font>
    <font>
      <b/>
      <u/>
      <sz val="22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i/>
      <sz val="12"/>
      <color rgb="FF92D050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u/>
      <sz val="2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sz val="14"/>
      <color theme="0"/>
      <name val="Calibri"/>
      <family val="2"/>
      <scheme val="minor"/>
    </font>
    <font>
      <sz val="11"/>
      <color rgb="FF242424"/>
      <name val="Calibri"/>
      <family val="2"/>
      <scheme val="minor"/>
    </font>
    <font>
      <b/>
      <i/>
      <sz val="12"/>
      <color rgb="FFA568D2"/>
      <name val="Calibri"/>
      <family val="2"/>
      <scheme val="minor"/>
    </font>
    <font>
      <b/>
      <i/>
      <sz val="12"/>
      <color rgb="FF009999"/>
      <name val="Calibri"/>
      <family val="2"/>
      <scheme val="minor"/>
    </font>
    <font>
      <b/>
      <i/>
      <sz val="14"/>
      <color rgb="FFA568D2"/>
      <name val="Calibri"/>
      <family val="2"/>
      <scheme val="minor"/>
    </font>
    <font>
      <b/>
      <i/>
      <sz val="14"/>
      <color rgb="FF009999"/>
      <name val="Calibri"/>
      <family val="2"/>
      <scheme val="minor"/>
    </font>
    <font>
      <b/>
      <u/>
      <sz val="11"/>
      <name val="Calibri"/>
      <family val="2"/>
      <scheme val="minor"/>
    </font>
    <font>
      <b/>
      <i/>
      <sz val="12"/>
      <color rgb="FF7030A0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2"/>
      <color rgb="FFFFFFFF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FFC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4"/>
      <color rgb="FF000000"/>
      <name val="Calibri"/>
      <family val="2"/>
      <scheme val="minor"/>
    </font>
    <font>
      <b/>
      <i/>
      <sz val="14"/>
      <color rgb="FFFFFF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i/>
      <sz val="14"/>
      <color rgb="FF7030A0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A568D2"/>
      <name val="Calibri"/>
      <family val="2"/>
      <scheme val="minor"/>
    </font>
    <font>
      <sz val="12"/>
      <color rgb="FF009999"/>
      <name val="Calibri"/>
      <family val="2"/>
      <scheme val="minor"/>
    </font>
    <font>
      <sz val="12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b/>
      <i/>
      <u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12"/>
      <color rgb="FFFFFF00"/>
      <name val="Calibri"/>
      <family val="2"/>
      <scheme val="minor"/>
    </font>
    <font>
      <sz val="11"/>
      <name val="Calibri"/>
      <family val="2"/>
    </font>
    <font>
      <b/>
      <i/>
      <sz val="12"/>
      <color rgb="FFFFC000"/>
      <name val="Calibri"/>
      <family val="2"/>
      <scheme val="minor"/>
    </font>
    <font>
      <b/>
      <i/>
      <sz val="14"/>
      <color rgb="FFFFC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4"/>
      <color rgb="FF00B0F0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A568D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FF4472C4"/>
        <bgColor rgb="FF000000"/>
      </patternFill>
    </fill>
    <fill>
      <patternFill patternType="solid">
        <fgColor rgb="FFED7D31"/>
        <bgColor rgb="FF000000"/>
      </patternFill>
    </fill>
    <fill>
      <patternFill patternType="solid">
        <fgColor rgb="FFFF99CC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C00000"/>
        <bgColor rgb="FF000000"/>
      </patternFill>
    </fill>
    <fill>
      <patternFill patternType="solid">
        <fgColor rgb="FF0066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A568D2"/>
        <bgColor rgb="FF000000"/>
      </patternFill>
    </fill>
    <fill>
      <patternFill patternType="solid">
        <fgColor theme="1"/>
        <bgColor rgb="FF000000"/>
      </patternFill>
    </fill>
    <fill>
      <patternFill patternType="solid">
        <fgColor theme="0" tint="-0.34998626667073579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35" fillId="0" borderId="0" applyNumberFormat="0" applyFill="0" applyBorder="0" applyAlignment="0" applyProtection="0"/>
  </cellStyleXfs>
  <cellXfs count="810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11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10" borderId="1" xfId="0" applyFont="1" applyFill="1" applyBorder="1" applyAlignment="1">
      <alignment horizontal="center"/>
    </xf>
    <xf numFmtId="0" fontId="0" fillId="0" borderId="0" xfId="0" applyFill="1"/>
    <xf numFmtId="0" fontId="7" fillId="0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0" fillId="0" borderId="0" xfId="0" applyFill="1" applyBorder="1"/>
    <xf numFmtId="0" fontId="8" fillId="16" borderId="1" xfId="0" applyFont="1" applyFill="1" applyBorder="1" applyAlignment="1">
      <alignment horizontal="center"/>
    </xf>
    <xf numFmtId="0" fontId="8" fillId="12" borderId="1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vertical="center"/>
    </xf>
    <xf numFmtId="0" fontId="0" fillId="0" borderId="0" xfId="0" applyFill="1" applyBorder="1" applyAlignment="1"/>
    <xf numFmtId="0" fontId="13" fillId="0" borderId="0" xfId="0" applyNumberFormat="1" applyFont="1"/>
    <xf numFmtId="0" fontId="14" fillId="0" borderId="0" xfId="0" applyFont="1" applyFill="1" applyBorder="1" applyAlignment="1">
      <alignment vertical="center"/>
    </xf>
    <xf numFmtId="0" fontId="0" fillId="4" borderId="0" xfId="0" applyFill="1" applyAlignment="1">
      <alignment horizontal="center" vertical="center"/>
    </xf>
    <xf numFmtId="0" fontId="0" fillId="4" borderId="0" xfId="0" applyFill="1"/>
    <xf numFmtId="0" fontId="11" fillId="0" borderId="0" xfId="0" applyFont="1" applyFill="1"/>
    <xf numFmtId="0" fontId="11" fillId="0" borderId="0" xfId="0" applyFont="1" applyFill="1" applyBorder="1"/>
    <xf numFmtId="0" fontId="0" fillId="0" borderId="0" xfId="0" applyBorder="1"/>
    <xf numFmtId="0" fontId="8" fillId="17" borderId="1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1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8" fillId="12" borderId="1" xfId="0" applyFont="1" applyFill="1" applyBorder="1" applyAlignment="1">
      <alignment horizontal="left"/>
    </xf>
    <xf numFmtId="0" fontId="22" fillId="0" borderId="2" xfId="0" applyFont="1" applyBorder="1"/>
    <xf numFmtId="0" fontId="0" fillId="0" borderId="1" xfId="0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 applyFill="1" applyBorder="1" applyAlignment="1">
      <alignment horizontal="center"/>
    </xf>
    <xf numFmtId="0" fontId="10" fillId="2" borderId="14" xfId="0" applyFont="1" applyFill="1" applyBorder="1" applyAlignment="1">
      <alignment horizontal="center"/>
    </xf>
    <xf numFmtId="0" fontId="31" fillId="0" borderId="0" xfId="0" applyFont="1"/>
    <xf numFmtId="0" fontId="13" fillId="0" borderId="0" xfId="0" applyNumberFormat="1" applyFont="1" applyFill="1"/>
    <xf numFmtId="0" fontId="30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32" fillId="0" borderId="0" xfId="0" applyFont="1" applyFill="1"/>
    <xf numFmtId="0" fontId="8" fillId="14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14" borderId="0" xfId="0" applyFill="1" applyAlignment="1">
      <alignment vertical="center"/>
    </xf>
    <xf numFmtId="0" fontId="0" fillId="0" borderId="1" xfId="0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165" fontId="5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9" fillId="0" borderId="0" xfId="0" applyFont="1" applyFill="1" applyBorder="1"/>
    <xf numFmtId="0" fontId="0" fillId="0" borderId="0" xfId="0" applyFill="1" applyBorder="1" applyAlignment="1">
      <alignment horizontal="left" vertical="center"/>
    </xf>
    <xf numFmtId="0" fontId="0" fillId="14" borderId="0" xfId="0" applyFill="1" applyBorder="1" applyAlignment="1">
      <alignment horizontal="left" vertical="center"/>
    </xf>
    <xf numFmtId="0" fontId="0" fillId="14" borderId="0" xfId="0" applyFont="1" applyFill="1" applyBorder="1" applyAlignment="1">
      <alignment horizontal="center" vertical="center"/>
    </xf>
    <xf numFmtId="0" fontId="9" fillId="14" borderId="0" xfId="0" applyFont="1" applyFill="1" applyBorder="1" applyAlignment="1">
      <alignment horizontal="center" vertical="center"/>
    </xf>
    <xf numFmtId="0" fontId="0" fillId="14" borderId="0" xfId="0" applyFill="1" applyBorder="1" applyAlignment="1">
      <alignment horizontal="center" vertical="center"/>
    </xf>
    <xf numFmtId="165" fontId="9" fillId="14" borderId="0" xfId="0" applyNumberFormat="1" applyFont="1" applyFill="1" applyBorder="1" applyAlignment="1">
      <alignment horizontal="center" vertical="center"/>
    </xf>
    <xf numFmtId="0" fontId="0" fillId="14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5" fillId="0" borderId="0" xfId="0" applyFont="1" applyFill="1" applyBorder="1"/>
    <xf numFmtId="0" fontId="0" fillId="0" borderId="0" xfId="0" applyFill="1" applyBorder="1" applyAlignment="1">
      <alignment vertical="center"/>
    </xf>
    <xf numFmtId="165" fontId="9" fillId="0" borderId="0" xfId="0" applyNumberFormat="1" applyFont="1" applyFill="1" applyBorder="1" applyAlignment="1">
      <alignment horizontal="center" vertical="center"/>
    </xf>
    <xf numFmtId="165" fontId="10" fillId="14" borderId="0" xfId="0" applyNumberFormat="1" applyFont="1" applyFill="1" applyBorder="1" applyAlignment="1">
      <alignment horizontal="center" vertical="center"/>
    </xf>
    <xf numFmtId="0" fontId="0" fillId="14" borderId="0" xfId="0" applyFill="1" applyBorder="1"/>
    <xf numFmtId="0" fontId="0" fillId="14" borderId="0" xfId="0" applyFill="1" applyBorder="1" applyAlignment="1">
      <alignment horizontal="center"/>
    </xf>
    <xf numFmtId="0" fontId="4" fillId="0" borderId="0" xfId="0" applyFont="1" applyFill="1" applyBorder="1" applyAlignment="1"/>
    <xf numFmtId="0" fontId="8" fillId="14" borderId="0" xfId="0" applyFont="1" applyFill="1" applyBorder="1" applyAlignment="1">
      <alignment horizontal="left"/>
    </xf>
    <xf numFmtId="0" fontId="0" fillId="14" borderId="0" xfId="0" applyFill="1" applyBorder="1" applyAlignment="1">
      <alignment horizontal="left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/>
    <xf numFmtId="0" fontId="2" fillId="0" borderId="8" xfId="0" applyFont="1" applyFill="1" applyBorder="1" applyAlignment="1">
      <alignment vertical="center"/>
    </xf>
    <xf numFmtId="0" fontId="0" fillId="2" borderId="0" xfId="0" applyFill="1"/>
    <xf numFmtId="0" fontId="23" fillId="0" borderId="1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10" fillId="2" borderId="20" xfId="0" applyFont="1" applyFill="1" applyBorder="1" applyAlignment="1">
      <alignment horizontal="center"/>
    </xf>
    <xf numFmtId="0" fontId="0" fillId="2" borderId="23" xfId="0" applyFill="1" applyBorder="1"/>
    <xf numFmtId="0" fontId="8" fillId="4" borderId="6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12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8" fillId="4" borderId="17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9" xfId="0" applyFont="1" applyFill="1" applyBorder="1" applyAlignment="1">
      <alignment horizontal="center"/>
    </xf>
    <xf numFmtId="0" fontId="28" fillId="4" borderId="0" xfId="0" applyFont="1" applyFill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39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left" vertical="center" wrapText="1"/>
    </xf>
    <xf numFmtId="0" fontId="18" fillId="14" borderId="0" xfId="0" applyFont="1" applyFill="1" applyBorder="1" applyAlignment="1">
      <alignment vertical="center"/>
    </xf>
    <xf numFmtId="0" fontId="22" fillId="0" borderId="1" xfId="0" applyFont="1" applyBorder="1" applyAlignment="1">
      <alignment vertical="center" wrapText="1"/>
    </xf>
    <xf numFmtId="0" fontId="36" fillId="0" borderId="26" xfId="0" applyFont="1" applyBorder="1" applyAlignment="1">
      <alignment horizontal="center"/>
    </xf>
    <xf numFmtId="0" fontId="8" fillId="3" borderId="6" xfId="0" applyFont="1" applyFill="1" applyBorder="1" applyAlignment="1"/>
    <xf numFmtId="0" fontId="36" fillId="0" borderId="26" xfId="0" applyFont="1" applyBorder="1"/>
    <xf numFmtId="0" fontId="36" fillId="0" borderId="36" xfId="0" applyFont="1" applyBorder="1" applyAlignment="1">
      <alignment horizontal="center"/>
    </xf>
    <xf numFmtId="0" fontId="36" fillId="4" borderId="36" xfId="0" applyFont="1" applyFill="1" applyBorder="1" applyAlignment="1">
      <alignment horizontal="center"/>
    </xf>
    <xf numFmtId="0" fontId="36" fillId="4" borderId="26" xfId="0" applyFont="1" applyFill="1" applyBorder="1" applyAlignment="1">
      <alignment horizontal="center"/>
    </xf>
    <xf numFmtId="0" fontId="36" fillId="0" borderId="36" xfId="0" applyFont="1" applyBorder="1"/>
    <xf numFmtId="0" fontId="36" fillId="4" borderId="26" xfId="0" applyFont="1" applyFill="1" applyBorder="1"/>
    <xf numFmtId="0" fontId="36" fillId="0" borderId="26" xfId="0" applyFont="1" applyBorder="1" applyAlignment="1">
      <alignment horizontal="center" vertical="center"/>
    </xf>
    <xf numFmtId="0" fontId="36" fillId="4" borderId="26" xfId="0" applyFont="1" applyFill="1" applyBorder="1" applyAlignment="1">
      <alignment wrapText="1"/>
    </xf>
    <xf numFmtId="0" fontId="0" fillId="0" borderId="26" xfId="0" applyBorder="1" applyAlignment="1">
      <alignment vertical="center" wrapText="1"/>
    </xf>
    <xf numFmtId="0" fontId="0" fillId="0" borderId="26" xfId="0" applyBorder="1"/>
    <xf numFmtId="0" fontId="0" fillId="4" borderId="1" xfId="0" applyFill="1" applyBorder="1"/>
    <xf numFmtId="0" fontId="0" fillId="0" borderId="0" xfId="0"/>
    <xf numFmtId="0" fontId="37" fillId="23" borderId="0" xfId="0" applyFont="1" applyFill="1" applyAlignment="1">
      <alignment horizontal="center" vertical="center"/>
    </xf>
    <xf numFmtId="0" fontId="37" fillId="23" borderId="0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vertical="center"/>
    </xf>
    <xf numFmtId="0" fontId="0" fillId="0" borderId="0" xfId="0" applyFill="1" applyBorder="1" applyAlignment="1">
      <alignment horizontal="center"/>
    </xf>
    <xf numFmtId="0" fontId="36" fillId="10" borderId="26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21" fillId="0" borderId="47" xfId="0" applyFont="1" applyBorder="1" applyAlignment="1">
      <alignment horizontal="left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/>
    </xf>
    <xf numFmtId="0" fontId="22" fillId="0" borderId="4" xfId="0" applyFont="1" applyBorder="1" applyAlignment="1">
      <alignment vertical="center" wrapText="1"/>
    </xf>
    <xf numFmtId="0" fontId="0" fillId="0" borderId="48" xfId="0" applyFont="1" applyFill="1" applyBorder="1" applyAlignment="1">
      <alignment horizontal="center" vertical="center"/>
    </xf>
    <xf numFmtId="0" fontId="30" fillId="0" borderId="24" xfId="0" applyFont="1" applyFill="1" applyBorder="1" applyAlignment="1">
      <alignment horizontal="center" vertical="center"/>
    </xf>
    <xf numFmtId="0" fontId="38" fillId="3" borderId="23" xfId="0" applyFont="1" applyFill="1" applyBorder="1" applyAlignment="1"/>
    <xf numFmtId="0" fontId="0" fillId="4" borderId="4" xfId="0" applyFill="1" applyBorder="1"/>
    <xf numFmtId="0" fontId="38" fillId="12" borderId="23" xfId="0" applyFont="1" applyFill="1" applyBorder="1" applyAlignment="1">
      <alignment horizontal="left"/>
    </xf>
    <xf numFmtId="0" fontId="0" fillId="0" borderId="28" xfId="0" applyBorder="1"/>
    <xf numFmtId="0" fontId="0" fillId="0" borderId="4" xfId="0" applyBorder="1" applyAlignment="1">
      <alignment vertical="center" wrapText="1"/>
    </xf>
    <xf numFmtId="0" fontId="30" fillId="0" borderId="25" xfId="0" applyFont="1" applyFill="1" applyBorder="1" applyAlignment="1">
      <alignment horizontal="center"/>
    </xf>
    <xf numFmtId="0" fontId="38" fillId="6" borderId="23" xfId="0" applyFont="1" applyFill="1" applyBorder="1" applyAlignment="1">
      <alignment vertical="center"/>
    </xf>
    <xf numFmtId="0" fontId="0" fillId="0" borderId="1" xfId="0" applyBorder="1"/>
    <xf numFmtId="0" fontId="0" fillId="0" borderId="4" xfId="0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6" fillId="10" borderId="36" xfId="0" applyFont="1" applyFill="1" applyBorder="1" applyAlignment="1">
      <alignment horizontal="center"/>
    </xf>
    <xf numFmtId="0" fontId="22" fillId="21" borderId="1" xfId="0" applyFont="1" applyFill="1" applyBorder="1" applyAlignment="1">
      <alignment wrapText="1"/>
    </xf>
    <xf numFmtId="0" fontId="40" fillId="21" borderId="1" xfId="0" applyFont="1" applyFill="1" applyBorder="1" applyAlignment="1">
      <alignment wrapText="1"/>
    </xf>
    <xf numFmtId="0" fontId="40" fillId="21" borderId="4" xfId="0" applyFont="1" applyFill="1" applyBorder="1" applyAlignment="1">
      <alignment wrapText="1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6" fillId="13" borderId="1" xfId="0" applyFont="1" applyFill="1" applyBorder="1" applyAlignment="1">
      <alignment horizontal="center"/>
    </xf>
    <xf numFmtId="0" fontId="41" fillId="24" borderId="1" xfId="0" applyFont="1" applyFill="1" applyBorder="1" applyAlignment="1">
      <alignment horizontal="center"/>
    </xf>
    <xf numFmtId="0" fontId="16" fillId="13" borderId="6" xfId="0" applyFont="1" applyFill="1" applyBorder="1" applyAlignment="1">
      <alignment horizontal="left"/>
    </xf>
    <xf numFmtId="0" fontId="39" fillId="13" borderId="23" xfId="0" applyFont="1" applyFill="1" applyBorder="1" applyAlignment="1">
      <alignment horizontal="left"/>
    </xf>
    <xf numFmtId="0" fontId="41" fillId="24" borderId="1" xfId="0" applyFont="1" applyFill="1" applyBorder="1" applyAlignment="1">
      <alignment horizontal="left"/>
    </xf>
    <xf numFmtId="0" fontId="41" fillId="24" borderId="4" xfId="0" applyFont="1" applyFill="1" applyBorder="1" applyAlignment="1">
      <alignment horizontal="left"/>
    </xf>
    <xf numFmtId="0" fontId="43" fillId="24" borderId="23" xfId="0" applyFont="1" applyFill="1" applyBorder="1" applyAlignment="1">
      <alignment horizontal="left" wrapText="1"/>
    </xf>
    <xf numFmtId="0" fontId="42" fillId="14" borderId="1" xfId="0" applyFont="1" applyFill="1" applyBorder="1" applyAlignment="1">
      <alignment horizontal="center"/>
    </xf>
    <xf numFmtId="0" fontId="42" fillId="22" borderId="33" xfId="0" applyFont="1" applyFill="1" applyBorder="1" applyAlignment="1">
      <alignment horizontal="left"/>
    </xf>
    <xf numFmtId="0" fontId="44" fillId="22" borderId="23" xfId="0" applyFont="1" applyFill="1" applyBorder="1" applyAlignment="1">
      <alignment horizontal="left"/>
    </xf>
    <xf numFmtId="0" fontId="16" fillId="24" borderId="1" xfId="0" applyFont="1" applyFill="1" applyBorder="1" applyAlignment="1">
      <alignment vertical="center"/>
    </xf>
    <xf numFmtId="0" fontId="12" fillId="9" borderId="1" xfId="0" applyFont="1" applyFill="1" applyBorder="1" applyAlignment="1">
      <alignment vertical="center"/>
    </xf>
    <xf numFmtId="0" fontId="15" fillId="14" borderId="1" xfId="0" applyFont="1" applyFill="1" applyBorder="1" applyAlignment="1">
      <alignment vertical="center"/>
    </xf>
    <xf numFmtId="0" fontId="0" fillId="0" borderId="0" xfId="0" applyFill="1" applyBorder="1" applyAlignment="1">
      <alignment horizontal="center"/>
    </xf>
    <xf numFmtId="0" fontId="36" fillId="10" borderId="26" xfId="0" applyFont="1" applyFill="1" applyBorder="1" applyAlignment="1">
      <alignment horizontal="center" vertical="center"/>
    </xf>
    <xf numFmtId="0" fontId="36" fillId="10" borderId="36" xfId="0" applyFont="1" applyFill="1" applyBorder="1" applyAlignment="1">
      <alignment horizontal="center" vertical="center"/>
    </xf>
    <xf numFmtId="0" fontId="36" fillId="10" borderId="46" xfId="0" applyFont="1" applyFill="1" applyBorder="1" applyAlignment="1">
      <alignment horizontal="center" vertical="center"/>
    </xf>
    <xf numFmtId="0" fontId="36" fillId="4" borderId="26" xfId="0" applyFont="1" applyFill="1" applyBorder="1" applyAlignment="1">
      <alignment horizontal="center" vertical="center"/>
    </xf>
    <xf numFmtId="0" fontId="36" fillId="11" borderId="26" xfId="0" applyFont="1" applyFill="1" applyBorder="1" applyAlignment="1">
      <alignment horizontal="center" vertical="center"/>
    </xf>
    <xf numFmtId="20" fontId="36" fillId="10" borderId="26" xfId="0" applyNumberFormat="1" applyFont="1" applyFill="1" applyBorder="1" applyAlignment="1">
      <alignment horizontal="center"/>
    </xf>
    <xf numFmtId="0" fontId="0" fillId="10" borderId="1" xfId="0" applyFont="1" applyFill="1" applyBorder="1" applyAlignment="1">
      <alignment horizontal="center" vertical="center"/>
    </xf>
    <xf numFmtId="0" fontId="0" fillId="10" borderId="4" xfId="0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horizontal="center" vertical="center"/>
    </xf>
    <xf numFmtId="0" fontId="30" fillId="6" borderId="24" xfId="0" applyFont="1" applyFill="1" applyBorder="1" applyAlignment="1">
      <alignment horizontal="center" vertical="center"/>
    </xf>
    <xf numFmtId="0" fontId="36" fillId="10" borderId="26" xfId="0" applyFont="1" applyFill="1" applyBorder="1"/>
    <xf numFmtId="0" fontId="45" fillId="0" borderId="26" xfId="0" applyFont="1" applyBorder="1" applyAlignment="1">
      <alignment horizontal="center"/>
    </xf>
    <xf numFmtId="0" fontId="36" fillId="6" borderId="26" xfId="0" applyFont="1" applyFill="1" applyBorder="1" applyAlignment="1">
      <alignment horizontal="center" vertical="center"/>
    </xf>
    <xf numFmtId="0" fontId="36" fillId="6" borderId="36" xfId="0" applyFont="1" applyFill="1" applyBorder="1" applyAlignment="1">
      <alignment horizontal="center" vertical="center"/>
    </xf>
    <xf numFmtId="0" fontId="36" fillId="6" borderId="42" xfId="0" applyFont="1" applyFill="1" applyBorder="1" applyAlignment="1">
      <alignment horizontal="center" vertical="center"/>
    </xf>
    <xf numFmtId="0" fontId="36" fillId="10" borderId="36" xfId="0" applyFont="1" applyFill="1" applyBorder="1" applyAlignment="1">
      <alignment horizontal="center" vertical="center" indent="1"/>
    </xf>
    <xf numFmtId="0" fontId="36" fillId="10" borderId="37" xfId="0" applyFont="1" applyFill="1" applyBorder="1" applyAlignment="1">
      <alignment horizontal="center" vertical="center"/>
    </xf>
    <xf numFmtId="0" fontId="36" fillId="6" borderId="26" xfId="0" applyFont="1" applyFill="1" applyBorder="1" applyAlignment="1">
      <alignment horizontal="center"/>
    </xf>
    <xf numFmtId="0" fontId="36" fillId="6" borderId="28" xfId="0" applyFont="1" applyFill="1" applyBorder="1" applyAlignment="1">
      <alignment horizontal="center"/>
    </xf>
    <xf numFmtId="0" fontId="36" fillId="6" borderId="42" xfId="0" applyFont="1" applyFill="1" applyBorder="1" applyAlignment="1">
      <alignment horizontal="left" vertical="center" indent="24"/>
    </xf>
    <xf numFmtId="0" fontId="36" fillId="6" borderId="44" xfId="0" applyFont="1" applyFill="1" applyBorder="1" applyAlignment="1">
      <alignment horizontal="left" vertical="center" indent="24"/>
    </xf>
    <xf numFmtId="0" fontId="36" fillId="6" borderId="46" xfId="0" applyFont="1" applyFill="1" applyBorder="1" applyAlignment="1">
      <alignment horizontal="left" vertical="center" indent="24"/>
    </xf>
    <xf numFmtId="0" fontId="36" fillId="6" borderId="37" xfId="0" applyFont="1" applyFill="1" applyBorder="1" applyAlignment="1">
      <alignment horizontal="center" vertical="center"/>
    </xf>
    <xf numFmtId="0" fontId="36" fillId="6" borderId="28" xfId="0" applyFont="1" applyFill="1" applyBorder="1" applyAlignment="1">
      <alignment horizontal="center" vertical="center"/>
    </xf>
    <xf numFmtId="0" fontId="36" fillId="6" borderId="44" xfId="0" applyFont="1" applyFill="1" applyBorder="1" applyAlignment="1">
      <alignment horizontal="center" vertical="center"/>
    </xf>
    <xf numFmtId="0" fontId="36" fillId="6" borderId="26" xfId="0" applyFont="1" applyFill="1" applyBorder="1" applyAlignment="1">
      <alignment horizontal="center" vertical="center" wrapText="1"/>
    </xf>
    <xf numFmtId="0" fontId="36" fillId="0" borderId="0" xfId="0" applyFont="1" applyAlignment="1">
      <alignment vertical="center"/>
    </xf>
    <xf numFmtId="0" fontId="36" fillId="0" borderId="0" xfId="0" applyFont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45" fillId="0" borderId="1" xfId="0" applyFont="1" applyBorder="1" applyAlignment="1">
      <alignment horizontal="center"/>
    </xf>
    <xf numFmtId="164" fontId="45" fillId="0" borderId="1" xfId="0" applyNumberFormat="1" applyFont="1" applyBorder="1" applyAlignment="1">
      <alignment horizontal="center"/>
    </xf>
    <xf numFmtId="0" fontId="45" fillId="0" borderId="6" xfId="0" applyFont="1" applyBorder="1" applyAlignment="1">
      <alignment horizontal="center"/>
    </xf>
    <xf numFmtId="20" fontId="13" fillId="6" borderId="1" xfId="0" applyNumberFormat="1" applyFont="1" applyFill="1" applyBorder="1" applyAlignment="1">
      <alignment horizontal="center"/>
    </xf>
    <xf numFmtId="0" fontId="13" fillId="6" borderId="1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0" borderId="26" xfId="0" applyFont="1" applyBorder="1"/>
    <xf numFmtId="0" fontId="13" fillId="0" borderId="26" xfId="0" applyFont="1" applyBorder="1" applyAlignment="1">
      <alignment wrapText="1"/>
    </xf>
    <xf numFmtId="20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26" xfId="0" applyFont="1" applyBorder="1" applyAlignment="1">
      <alignment horizontal="center" vertical="center"/>
    </xf>
    <xf numFmtId="0" fontId="13" fillId="4" borderId="26" xfId="0" applyFont="1" applyFill="1" applyBorder="1" applyAlignment="1">
      <alignment horizontal="center" vertical="center"/>
    </xf>
    <xf numFmtId="0" fontId="13" fillId="0" borderId="26" xfId="0" applyFont="1" applyBorder="1" applyAlignment="1">
      <alignment horizontal="center"/>
    </xf>
    <xf numFmtId="20" fontId="13" fillId="6" borderId="1" xfId="0" quotePrefix="1" applyNumberFormat="1" applyFont="1" applyFill="1" applyBorder="1" applyAlignment="1">
      <alignment horizontal="center"/>
    </xf>
    <xf numFmtId="0" fontId="13" fillId="11" borderId="26" xfId="0" applyFont="1" applyFill="1" applyBorder="1" applyAlignment="1">
      <alignment horizontal="center"/>
    </xf>
    <xf numFmtId="0" fontId="13" fillId="11" borderId="26" xfId="0" applyFont="1" applyFill="1" applyBorder="1" applyAlignment="1">
      <alignment horizontal="center" vertical="center"/>
    </xf>
    <xf numFmtId="20" fontId="13" fillId="10" borderId="1" xfId="0" applyNumberFormat="1" applyFont="1" applyFill="1" applyBorder="1" applyAlignment="1">
      <alignment horizontal="center"/>
    </xf>
    <xf numFmtId="0" fontId="13" fillId="10" borderId="26" xfId="0" applyFont="1" applyFill="1" applyBorder="1" applyAlignment="1">
      <alignment horizontal="center"/>
    </xf>
    <xf numFmtId="0" fontId="13" fillId="10" borderId="26" xfId="0" applyFont="1" applyFill="1" applyBorder="1" applyAlignment="1">
      <alignment horizontal="center" vertical="center"/>
    </xf>
    <xf numFmtId="0" fontId="13" fillId="10" borderId="6" xfId="0" applyFont="1" applyFill="1" applyBorder="1" applyAlignment="1">
      <alignment horizontal="center"/>
    </xf>
    <xf numFmtId="0" fontId="13" fillId="10" borderId="36" xfId="0" applyFont="1" applyFill="1" applyBorder="1" applyAlignment="1">
      <alignment horizontal="center" vertical="center"/>
    </xf>
    <xf numFmtId="0" fontId="13" fillId="6" borderId="36" xfId="0" applyFont="1" applyFill="1" applyBorder="1" applyAlignment="1">
      <alignment horizontal="center" vertical="center"/>
    </xf>
    <xf numFmtId="0" fontId="13" fillId="6" borderId="28" xfId="0" applyFont="1" applyFill="1" applyBorder="1" applyAlignment="1">
      <alignment horizontal="center" vertical="center"/>
    </xf>
    <xf numFmtId="0" fontId="13" fillId="6" borderId="42" xfId="0" applyFont="1" applyFill="1" applyBorder="1" applyAlignment="1">
      <alignment horizontal="center" vertical="center"/>
    </xf>
    <xf numFmtId="0" fontId="13" fillId="10" borderId="36" xfId="0" applyFont="1" applyFill="1" applyBorder="1" applyAlignment="1">
      <alignment horizontal="center" vertical="center" indent="1"/>
    </xf>
    <xf numFmtId="0" fontId="13" fillId="10" borderId="2" xfId="0" applyFont="1" applyFill="1" applyBorder="1" applyAlignment="1">
      <alignment horizontal="center"/>
    </xf>
    <xf numFmtId="0" fontId="13" fillId="10" borderId="21" xfId="0" applyFont="1" applyFill="1" applyBorder="1" applyAlignment="1">
      <alignment horizontal="center"/>
    </xf>
    <xf numFmtId="0" fontId="13" fillId="10" borderId="37" xfId="0" applyFont="1" applyFill="1" applyBorder="1" applyAlignment="1">
      <alignment horizontal="center" vertical="center"/>
    </xf>
    <xf numFmtId="0" fontId="13" fillId="10" borderId="46" xfId="0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/>
    </xf>
    <xf numFmtId="0" fontId="13" fillId="10" borderId="33" xfId="0" applyFont="1" applyFill="1" applyBorder="1" applyAlignment="1">
      <alignment horizontal="center"/>
    </xf>
    <xf numFmtId="0" fontId="13" fillId="10" borderId="4" xfId="0" applyFont="1" applyFill="1" applyBorder="1" applyAlignment="1">
      <alignment horizontal="center"/>
    </xf>
    <xf numFmtId="0" fontId="13" fillId="10" borderId="12" xfId="0" applyFont="1" applyFill="1" applyBorder="1" applyAlignment="1">
      <alignment horizontal="center"/>
    </xf>
    <xf numFmtId="20" fontId="13" fillId="10" borderId="6" xfId="0" applyNumberFormat="1" applyFont="1" applyFill="1" applyBorder="1" applyAlignment="1">
      <alignment horizontal="center"/>
    </xf>
    <xf numFmtId="20" fontId="13" fillId="6" borderId="6" xfId="0" quotePrefix="1" applyNumberFormat="1" applyFont="1" applyFill="1" applyBorder="1" applyAlignment="1">
      <alignment horizontal="center"/>
    </xf>
    <xf numFmtId="20" fontId="13" fillId="6" borderId="6" xfId="0" applyNumberFormat="1" applyFont="1" applyFill="1" applyBorder="1" applyAlignment="1">
      <alignment horizontal="center"/>
    </xf>
    <xf numFmtId="20" fontId="13" fillId="6" borderId="21" xfId="0" applyNumberFormat="1" applyFont="1" applyFill="1" applyBorder="1" applyAlignment="1">
      <alignment horizontal="center"/>
    </xf>
    <xf numFmtId="0" fontId="13" fillId="6" borderId="2" xfId="0" applyFont="1" applyFill="1" applyBorder="1" applyAlignment="1">
      <alignment horizontal="center"/>
    </xf>
    <xf numFmtId="0" fontId="13" fillId="6" borderId="37" xfId="0" applyFont="1" applyFill="1" applyBorder="1" applyAlignment="1">
      <alignment horizontal="center" vertical="center"/>
    </xf>
    <xf numFmtId="20" fontId="13" fillId="4" borderId="1" xfId="0" applyNumberFormat="1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13" fillId="11" borderId="1" xfId="0" applyFont="1" applyFill="1" applyBorder="1" applyAlignment="1">
      <alignment horizontal="center"/>
    </xf>
    <xf numFmtId="0" fontId="13" fillId="11" borderId="6" xfId="0" applyFont="1" applyFill="1" applyBorder="1" applyAlignment="1">
      <alignment horizontal="center"/>
    </xf>
    <xf numFmtId="0" fontId="13" fillId="11" borderId="36" xfId="0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center"/>
    </xf>
    <xf numFmtId="0" fontId="13" fillId="6" borderId="1" xfId="1" applyFont="1" applyFill="1" applyBorder="1" applyAlignment="1">
      <alignment horizontal="center" wrapText="1"/>
    </xf>
    <xf numFmtId="0" fontId="13" fillId="6" borderId="6" xfId="1" applyFont="1" applyFill="1" applyBorder="1"/>
    <xf numFmtId="0" fontId="13" fillId="6" borderId="1" xfId="1" applyFont="1" applyFill="1" applyBorder="1"/>
    <xf numFmtId="0" fontId="0" fillId="6" borderId="6" xfId="1" applyFont="1" applyFill="1" applyBorder="1" applyAlignment="1">
      <alignment horizontal="center"/>
    </xf>
    <xf numFmtId="0" fontId="0" fillId="6" borderId="1" xfId="1" applyFont="1" applyFill="1" applyBorder="1" applyAlignment="1">
      <alignment horizontal="center"/>
    </xf>
    <xf numFmtId="0" fontId="0" fillId="6" borderId="1" xfId="1" applyFont="1" applyFill="1" applyBorder="1"/>
    <xf numFmtId="0" fontId="0" fillId="6" borderId="6" xfId="1" applyFont="1" applyFill="1" applyBorder="1"/>
    <xf numFmtId="0" fontId="13" fillId="4" borderId="6" xfId="0" applyFont="1" applyFill="1" applyBorder="1" applyAlignment="1">
      <alignment horizontal="center"/>
    </xf>
    <xf numFmtId="20" fontId="13" fillId="6" borderId="5" xfId="0" applyNumberFormat="1" applyFont="1" applyFill="1" applyBorder="1" applyAlignment="1">
      <alignment horizontal="center"/>
    </xf>
    <xf numFmtId="0" fontId="13" fillId="4" borderId="12" xfId="0" applyFont="1" applyFill="1" applyBorder="1" applyAlignment="1">
      <alignment horizontal="center"/>
    </xf>
    <xf numFmtId="20" fontId="13" fillId="4" borderId="4" xfId="0" applyNumberFormat="1" applyFont="1" applyFill="1" applyBorder="1" applyAlignment="1">
      <alignment horizontal="center"/>
    </xf>
    <xf numFmtId="0" fontId="13" fillId="0" borderId="26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1" fillId="0" borderId="5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 wrapText="1"/>
    </xf>
    <xf numFmtId="0" fontId="16" fillId="24" borderId="14" xfId="0" applyFont="1" applyFill="1" applyBorder="1" applyAlignment="1">
      <alignment horizontal="center" vertical="center" wrapText="1"/>
    </xf>
    <xf numFmtId="0" fontId="12" fillId="6" borderId="14" xfId="0" applyFont="1" applyFill="1" applyBorder="1" applyAlignment="1">
      <alignment horizontal="center" vertical="center" wrapText="1"/>
    </xf>
    <xf numFmtId="0" fontId="18" fillId="14" borderId="14" xfId="0" applyFont="1" applyFill="1" applyBorder="1" applyAlignment="1">
      <alignment horizontal="center" vertical="center" wrapText="1"/>
    </xf>
    <xf numFmtId="0" fontId="12" fillId="9" borderId="14" xfId="0" applyFont="1" applyFill="1" applyBorder="1" applyAlignment="1">
      <alignment horizontal="center" vertical="center" wrapText="1"/>
    </xf>
    <xf numFmtId="0" fontId="15" fillId="14" borderId="16" xfId="0" applyFont="1" applyFill="1" applyBorder="1" applyAlignment="1">
      <alignment horizontal="center" vertical="center" wrapText="1"/>
    </xf>
    <xf numFmtId="0" fontId="16" fillId="13" borderId="14" xfId="0" applyFont="1" applyFill="1" applyBorder="1" applyAlignment="1">
      <alignment horizontal="center"/>
    </xf>
    <xf numFmtId="0" fontId="8" fillId="3" borderId="14" xfId="0" applyFont="1" applyFill="1" applyBorder="1" applyAlignment="1">
      <alignment horizontal="center"/>
    </xf>
    <xf numFmtId="0" fontId="41" fillId="24" borderId="14" xfId="0" applyFont="1" applyFill="1" applyBorder="1" applyAlignment="1">
      <alignment horizontal="center"/>
    </xf>
    <xf numFmtId="0" fontId="8" fillId="12" borderId="14" xfId="0" applyFont="1" applyFill="1" applyBorder="1" applyAlignment="1">
      <alignment horizontal="center"/>
    </xf>
    <xf numFmtId="0" fontId="8" fillId="6" borderId="14" xfId="0" applyFont="1" applyFill="1" applyBorder="1" applyAlignment="1">
      <alignment horizontal="center"/>
    </xf>
    <xf numFmtId="0" fontId="42" fillId="14" borderId="16" xfId="0" applyFont="1" applyFill="1" applyBorder="1" applyAlignment="1">
      <alignment horizontal="center" vertical="center" wrapText="1"/>
    </xf>
    <xf numFmtId="0" fontId="31" fillId="0" borderId="29" xfId="0" applyFont="1" applyBorder="1" applyAlignment="1">
      <alignment horizontal="center" vertical="center" wrapText="1"/>
    </xf>
    <xf numFmtId="0" fontId="31" fillId="0" borderId="30" xfId="0" applyFont="1" applyBorder="1" applyAlignment="1">
      <alignment horizontal="center" vertical="center" wrapText="1"/>
    </xf>
    <xf numFmtId="0" fontId="31" fillId="0" borderId="30" xfId="0" applyFont="1" applyBorder="1" applyAlignment="1">
      <alignment horizontal="center" wrapText="1"/>
    </xf>
    <xf numFmtId="0" fontId="31" fillId="0" borderId="31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48" fillId="0" borderId="1" xfId="3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wrapText="1"/>
    </xf>
    <xf numFmtId="0" fontId="31" fillId="0" borderId="34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48" fillId="0" borderId="1" xfId="3" applyFont="1" applyBorder="1" applyAlignment="1">
      <alignment horizontal="center" vertical="center"/>
    </xf>
    <xf numFmtId="0" fontId="48" fillId="0" borderId="5" xfId="3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wrapText="1"/>
    </xf>
    <xf numFmtId="0" fontId="31" fillId="0" borderId="49" xfId="0" applyFont="1" applyBorder="1" applyAlignment="1">
      <alignment horizontal="center" vertical="center" wrapText="1"/>
    </xf>
    <xf numFmtId="0" fontId="31" fillId="0" borderId="0" xfId="0" applyFont="1" applyAlignment="1">
      <alignment horizontal="center" wrapText="1"/>
    </xf>
    <xf numFmtId="0" fontId="47" fillId="0" borderId="1" xfId="0" applyFont="1" applyBorder="1" applyAlignment="1">
      <alignment horizontal="center"/>
    </xf>
    <xf numFmtId="14" fontId="47" fillId="0" borderId="1" xfId="0" applyNumberFormat="1" applyFont="1" applyBorder="1" applyAlignment="1">
      <alignment horizontal="center" vertical="center" wrapText="1"/>
    </xf>
    <xf numFmtId="14" fontId="47" fillId="0" borderId="34" xfId="0" applyNumberFormat="1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wrapText="1"/>
    </xf>
    <xf numFmtId="14" fontId="47" fillId="0" borderId="5" xfId="0" applyNumberFormat="1" applyFont="1" applyBorder="1" applyAlignment="1">
      <alignment horizontal="center" vertical="center" wrapText="1"/>
    </xf>
    <xf numFmtId="14" fontId="47" fillId="0" borderId="49" xfId="0" applyNumberFormat="1" applyFont="1" applyBorder="1" applyAlignment="1">
      <alignment horizontal="center" vertical="center" wrapText="1"/>
    </xf>
    <xf numFmtId="0" fontId="52" fillId="0" borderId="0" xfId="0" applyFont="1" applyAlignment="1">
      <alignment vertical="center"/>
    </xf>
    <xf numFmtId="0" fontId="52" fillId="0" borderId="0" xfId="0" applyFont="1" applyAlignment="1">
      <alignment horizontal="left" vertical="center"/>
    </xf>
    <xf numFmtId="0" fontId="52" fillId="0" borderId="0" xfId="0" applyFont="1" applyAlignment="1">
      <alignment horizontal="center" vertical="center"/>
    </xf>
    <xf numFmtId="0" fontId="52" fillId="0" borderId="0" xfId="0" applyFont="1" applyAlignment="1">
      <alignment horizontal="center"/>
    </xf>
    <xf numFmtId="0" fontId="8" fillId="26" borderId="1" xfId="0" applyFont="1" applyFill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2" fillId="0" borderId="1" xfId="0" applyFont="1" applyBorder="1" applyAlignment="1">
      <alignment horizontal="left" vertical="center"/>
    </xf>
    <xf numFmtId="0" fontId="8" fillId="27" borderId="0" xfId="0" applyFont="1" applyFill="1" applyAlignment="1">
      <alignment vertical="center"/>
    </xf>
    <xf numFmtId="0" fontId="22" fillId="27" borderId="0" xfId="0" applyFont="1" applyFill="1" applyAlignment="1">
      <alignment horizontal="left" vertical="center"/>
    </xf>
    <xf numFmtId="0" fontId="22" fillId="27" borderId="0" xfId="0" applyFont="1" applyFill="1" applyAlignment="1">
      <alignment horizontal="center" vertical="center"/>
    </xf>
    <xf numFmtId="0" fontId="55" fillId="27" borderId="0" xfId="0" applyFont="1" applyFill="1" applyAlignment="1">
      <alignment horizontal="center" vertical="center"/>
    </xf>
    <xf numFmtId="0" fontId="22" fillId="27" borderId="0" xfId="0" applyFont="1" applyFill="1" applyAlignment="1">
      <alignment horizontal="center"/>
    </xf>
    <xf numFmtId="0" fontId="8" fillId="28" borderId="1" xfId="0" applyFont="1" applyFill="1" applyBorder="1"/>
    <xf numFmtId="0" fontId="22" fillId="27" borderId="0" xfId="0" applyFont="1" applyFill="1" applyAlignment="1">
      <alignment vertical="center"/>
    </xf>
    <xf numFmtId="0" fontId="8" fillId="29" borderId="1" xfId="0" applyFont="1" applyFill="1" applyBorder="1"/>
    <xf numFmtId="0" fontId="8" fillId="30" borderId="1" xfId="0" applyFont="1" applyFill="1" applyBorder="1" applyAlignment="1">
      <alignment horizontal="left"/>
    </xf>
    <xf numFmtId="0" fontId="22" fillId="27" borderId="0" xfId="0" applyFont="1" applyFill="1"/>
    <xf numFmtId="0" fontId="18" fillId="31" borderId="1" xfId="0" applyFont="1" applyFill="1" applyBorder="1" applyAlignment="1">
      <alignment horizontal="left"/>
    </xf>
    <xf numFmtId="0" fontId="8" fillId="32" borderId="1" xfId="0" applyFont="1" applyFill="1" applyBorder="1" applyAlignment="1">
      <alignment horizontal="left"/>
    </xf>
    <xf numFmtId="0" fontId="56" fillId="33" borderId="1" xfId="0" applyFont="1" applyFill="1" applyBorder="1" applyAlignment="1">
      <alignment horizontal="left"/>
    </xf>
    <xf numFmtId="0" fontId="22" fillId="0" borderId="1" xfId="0" applyFont="1" applyBorder="1" applyAlignment="1">
      <alignment horizontal="left"/>
    </xf>
    <xf numFmtId="0" fontId="22" fillId="0" borderId="26" xfId="0" applyFont="1" applyBorder="1" applyAlignment="1">
      <alignment horizontal="left" vertical="center"/>
    </xf>
    <xf numFmtId="0" fontId="22" fillId="0" borderId="39" xfId="0" applyFont="1" applyBorder="1" applyAlignment="1">
      <alignment horizontal="center" vertical="center"/>
    </xf>
    <xf numFmtId="0" fontId="22" fillId="0" borderId="2" xfId="0" applyFont="1" applyBorder="1" applyAlignment="1">
      <alignment horizontal="left"/>
    </xf>
    <xf numFmtId="0" fontId="22" fillId="0" borderId="26" xfId="0" applyFont="1" applyBorder="1" applyAlignment="1">
      <alignment horizontal="left"/>
    </xf>
    <xf numFmtId="0" fontId="8" fillId="35" borderId="6" xfId="0" applyFont="1" applyFill="1" applyBorder="1" applyAlignment="1">
      <alignment horizontal="left"/>
    </xf>
    <xf numFmtId="0" fontId="22" fillId="0" borderId="26" xfId="0" applyFont="1" applyBorder="1" applyAlignment="1">
      <alignment vertical="center" wrapText="1"/>
    </xf>
    <xf numFmtId="0" fontId="22" fillId="0" borderId="26" xfId="0" applyFont="1" applyBorder="1" applyAlignment="1">
      <alignment horizontal="center" vertical="center"/>
    </xf>
    <xf numFmtId="0" fontId="46" fillId="34" borderId="6" xfId="0" applyFont="1" applyFill="1" applyBorder="1" applyAlignment="1">
      <alignment horizontal="left"/>
    </xf>
    <xf numFmtId="0" fontId="13" fillId="0" borderId="37" xfId="0" applyFont="1" applyBorder="1" applyAlignment="1">
      <alignment vertical="center" wrapText="1"/>
    </xf>
    <xf numFmtId="0" fontId="13" fillId="6" borderId="42" xfId="0" applyFont="1" applyFill="1" applyBorder="1" applyAlignment="1">
      <alignment horizontal="left" vertical="center" indent="24"/>
    </xf>
    <xf numFmtId="0" fontId="13" fillId="6" borderId="44" xfId="0" applyFont="1" applyFill="1" applyBorder="1" applyAlignment="1">
      <alignment horizontal="left" vertical="center" indent="24"/>
    </xf>
    <xf numFmtId="0" fontId="13" fillId="6" borderId="46" xfId="0" applyFont="1" applyFill="1" applyBorder="1" applyAlignment="1">
      <alignment horizontal="left" vertical="center" indent="24"/>
    </xf>
    <xf numFmtId="0" fontId="13" fillId="6" borderId="44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6" borderId="26" xfId="0" applyFont="1" applyFill="1" applyBorder="1" applyAlignment="1">
      <alignment horizontal="center" vertical="center"/>
    </xf>
    <xf numFmtId="0" fontId="13" fillId="6" borderId="26" xfId="0" applyFont="1" applyFill="1" applyBorder="1" applyAlignment="1">
      <alignment horizontal="center" vertical="center" wrapText="1"/>
    </xf>
    <xf numFmtId="0" fontId="13" fillId="6" borderId="12" xfId="0" applyFont="1" applyFill="1" applyBorder="1" applyAlignment="1">
      <alignment horizontal="center"/>
    </xf>
    <xf numFmtId="0" fontId="13" fillId="6" borderId="26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28" xfId="0" applyFont="1" applyFill="1" applyBorder="1" applyAlignment="1">
      <alignment horizontal="center"/>
    </xf>
    <xf numFmtId="0" fontId="13" fillId="6" borderId="21" xfId="0" applyFont="1" applyFill="1" applyBorder="1" applyAlignment="1">
      <alignment horizontal="center"/>
    </xf>
    <xf numFmtId="0" fontId="13" fillId="0" borderId="26" xfId="0" applyFont="1" applyFill="1" applyBorder="1" applyAlignment="1">
      <alignment vertical="center" wrapText="1"/>
    </xf>
    <xf numFmtId="0" fontId="13" fillId="0" borderId="0" xfId="0" applyFont="1"/>
    <xf numFmtId="0" fontId="3" fillId="19" borderId="27" xfId="0" applyFont="1" applyFill="1" applyBorder="1" applyAlignment="1">
      <alignment horizontal="center" vertical="center" wrapText="1"/>
    </xf>
    <xf numFmtId="0" fontId="3" fillId="19" borderId="4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3" fillId="19" borderId="32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/>
    </xf>
    <xf numFmtId="0" fontId="13" fillId="0" borderId="28" xfId="0" applyFont="1" applyBorder="1" applyAlignment="1">
      <alignment vertical="center" wrapText="1"/>
    </xf>
    <xf numFmtId="0" fontId="13" fillId="0" borderId="33" xfId="0" applyFont="1" applyFill="1" applyBorder="1" applyAlignment="1">
      <alignment vertical="center" wrapText="1"/>
    </xf>
    <xf numFmtId="0" fontId="13" fillId="0" borderId="1" xfId="0" applyFont="1" applyFill="1" applyBorder="1"/>
    <xf numFmtId="0" fontId="3" fillId="19" borderId="14" xfId="0" applyFont="1" applyFill="1" applyBorder="1" applyAlignment="1">
      <alignment horizontal="center" vertical="center" wrapText="1"/>
    </xf>
    <xf numFmtId="0" fontId="3" fillId="19" borderId="1" xfId="0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vertical="center" wrapText="1"/>
    </xf>
    <xf numFmtId="0" fontId="13" fillId="0" borderId="28" xfId="0" applyFont="1" applyBorder="1"/>
    <xf numFmtId="0" fontId="13" fillId="0" borderId="1" xfId="0" applyFont="1" applyBorder="1" applyAlignment="1">
      <alignment vertical="center" wrapText="1"/>
    </xf>
    <xf numFmtId="0" fontId="22" fillId="0" borderId="1" xfId="0" applyFont="1" applyBorder="1"/>
    <xf numFmtId="0" fontId="36" fillId="0" borderId="0" xfId="0" applyFont="1"/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/>
    </xf>
    <xf numFmtId="16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6" borderId="26" xfId="0" applyFont="1" applyFill="1" applyBorder="1" applyAlignment="1">
      <alignment horizontal="center" vertical="center"/>
    </xf>
    <xf numFmtId="0" fontId="13" fillId="4" borderId="36" xfId="0" applyFont="1" applyFill="1" applyBorder="1" applyAlignment="1">
      <alignment horizontal="center" vertical="center"/>
    </xf>
    <xf numFmtId="0" fontId="36" fillId="4" borderId="1" xfId="0" applyFont="1" applyFill="1" applyBorder="1"/>
    <xf numFmtId="20" fontId="13" fillId="11" borderId="1" xfId="0" applyNumberFormat="1" applyFont="1" applyFill="1" applyBorder="1" applyAlignment="1">
      <alignment horizontal="center"/>
    </xf>
    <xf numFmtId="0" fontId="13" fillId="6" borderId="26" xfId="0" applyFont="1" applyFill="1" applyBorder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20" fontId="13" fillId="6" borderId="2" xfId="0" applyNumberFormat="1" applyFont="1" applyFill="1" applyBorder="1" applyAlignment="1">
      <alignment horizontal="center"/>
    </xf>
    <xf numFmtId="0" fontId="13" fillId="6" borderId="12" xfId="0" applyFont="1" applyFill="1" applyBorder="1" applyAlignment="1">
      <alignment horizontal="center"/>
    </xf>
    <xf numFmtId="0" fontId="36" fillId="6" borderId="38" xfId="0" applyFont="1" applyFill="1" applyBorder="1" applyAlignment="1">
      <alignment horizontal="center" vertical="center"/>
    </xf>
    <xf numFmtId="0" fontId="36" fillId="4" borderId="33" xfId="0" applyFont="1" applyFill="1" applyBorder="1" applyAlignment="1">
      <alignment horizontal="center" vertical="center"/>
    </xf>
    <xf numFmtId="0" fontId="36" fillId="6" borderId="40" xfId="0" applyFont="1" applyFill="1" applyBorder="1" applyAlignment="1">
      <alignment horizontal="center" vertical="center"/>
    </xf>
    <xf numFmtId="0" fontId="36" fillId="0" borderId="37" xfId="0" applyFont="1" applyBorder="1"/>
    <xf numFmtId="0" fontId="36" fillId="0" borderId="1" xfId="0" applyFont="1" applyBorder="1"/>
    <xf numFmtId="0" fontId="13" fillId="0" borderId="1" xfId="0" applyFont="1" applyBorder="1"/>
    <xf numFmtId="0" fontId="0" fillId="0" borderId="0" xfId="0" applyFill="1" applyBorder="1" applyAlignment="1">
      <alignment horizontal="center"/>
    </xf>
    <xf numFmtId="0" fontId="8" fillId="37" borderId="6" xfId="0" applyFont="1" applyFill="1" applyBorder="1" applyAlignment="1">
      <alignment horizontal="left"/>
    </xf>
    <xf numFmtId="0" fontId="16" fillId="39" borderId="6" xfId="0" applyFont="1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17" fillId="41" borderId="6" xfId="0" applyFont="1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2" fillId="0" borderId="4" xfId="0" applyFont="1" applyBorder="1" applyAlignment="1">
      <alignment horizontal="left" vertical="center"/>
    </xf>
    <xf numFmtId="0" fontId="22" fillId="0" borderId="4" xfId="0" applyFont="1" applyBorder="1" applyAlignment="1">
      <alignment horizontal="center" vertical="center"/>
    </xf>
    <xf numFmtId="0" fontId="8" fillId="38" borderId="6" xfId="0" applyFont="1" applyFill="1" applyBorder="1" applyAlignment="1">
      <alignment vertical="center"/>
    </xf>
    <xf numFmtId="0" fontId="30" fillId="0" borderId="25" xfId="0" applyFont="1" applyFill="1" applyBorder="1" applyAlignment="1">
      <alignment horizontal="center" vertical="center"/>
    </xf>
    <xf numFmtId="0" fontId="60" fillId="11" borderId="66" xfId="0" applyFont="1" applyFill="1" applyBorder="1" applyAlignment="1">
      <alignment horizontal="left"/>
    </xf>
    <xf numFmtId="0" fontId="60" fillId="0" borderId="23" xfId="0" applyFont="1" applyBorder="1" applyAlignment="1">
      <alignment horizontal="center" vertical="center"/>
    </xf>
    <xf numFmtId="0" fontId="60" fillId="0" borderId="24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60" fillId="0" borderId="67" xfId="0" applyFont="1" applyBorder="1" applyAlignment="1">
      <alignment horizontal="center" vertical="center"/>
    </xf>
    <xf numFmtId="165" fontId="30" fillId="0" borderId="68" xfId="0" applyNumberFormat="1" applyFont="1" applyFill="1" applyBorder="1" applyAlignment="1">
      <alignment horizontal="center" vertical="center"/>
    </xf>
    <xf numFmtId="0" fontId="52" fillId="0" borderId="11" xfId="0" applyFont="1" applyBorder="1" applyAlignment="1">
      <alignment horizontal="center" vertical="center"/>
    </xf>
    <xf numFmtId="0" fontId="22" fillId="0" borderId="69" xfId="0" applyFont="1" applyBorder="1" applyAlignment="1">
      <alignment horizontal="center" vertical="center"/>
    </xf>
    <xf numFmtId="0" fontId="60" fillId="0" borderId="65" xfId="0" applyFont="1" applyBorder="1" applyAlignment="1">
      <alignment horizontal="center" vertical="center"/>
    </xf>
    <xf numFmtId="0" fontId="22" fillId="27" borderId="47" xfId="0" applyFont="1" applyFill="1" applyBorder="1" applyAlignment="1">
      <alignment horizontal="center" vertical="center"/>
    </xf>
    <xf numFmtId="0" fontId="22" fillId="27" borderId="47" xfId="0" applyFont="1" applyFill="1" applyBorder="1"/>
    <xf numFmtId="0" fontId="0" fillId="0" borderId="6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165" fontId="10" fillId="0" borderId="39" xfId="0" applyNumberFormat="1" applyFont="1" applyFill="1" applyBorder="1" applyAlignment="1">
      <alignment horizontal="center" vertical="center"/>
    </xf>
    <xf numFmtId="165" fontId="10" fillId="0" borderId="48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0" fillId="0" borderId="69" xfId="0" applyFont="1" applyFill="1" applyBorder="1" applyAlignment="1">
      <alignment horizontal="center" vertical="center"/>
    </xf>
    <xf numFmtId="0" fontId="30" fillId="0" borderId="65" xfId="0" applyFont="1" applyFill="1" applyBorder="1" applyAlignment="1">
      <alignment horizontal="center" vertical="center"/>
    </xf>
    <xf numFmtId="0" fontId="0" fillId="14" borderId="47" xfId="0" applyFill="1" applyBorder="1"/>
    <xf numFmtId="0" fontId="0" fillId="14" borderId="47" xfId="0" applyFill="1" applyBorder="1" applyAlignment="1">
      <alignment horizontal="center" vertical="center"/>
    </xf>
    <xf numFmtId="0" fontId="0" fillId="14" borderId="47" xfId="0" applyFont="1" applyFill="1" applyBorder="1" applyAlignment="1">
      <alignment horizontal="center" vertical="center"/>
    </xf>
    <xf numFmtId="0" fontId="0" fillId="14" borderId="10" xfId="0" applyFill="1" applyBorder="1"/>
    <xf numFmtId="0" fontId="8" fillId="38" borderId="0" xfId="0" applyFont="1" applyFill="1" applyBorder="1"/>
    <xf numFmtId="0" fontId="60" fillId="42" borderId="66" xfId="0" applyFont="1" applyFill="1" applyBorder="1" applyAlignment="1">
      <alignment horizontal="left"/>
    </xf>
    <xf numFmtId="0" fontId="60" fillId="7" borderId="66" xfId="0" applyFont="1" applyFill="1" applyBorder="1" applyAlignment="1">
      <alignment horizontal="left"/>
    </xf>
    <xf numFmtId="0" fontId="8" fillId="38" borderId="0" xfId="0" applyFont="1" applyFill="1" applyBorder="1" applyAlignment="1">
      <alignment horizontal="left"/>
    </xf>
    <xf numFmtId="0" fontId="60" fillId="16" borderId="66" xfId="0" applyFont="1" applyFill="1" applyBorder="1" applyAlignment="1">
      <alignment horizontal="left"/>
    </xf>
    <xf numFmtId="0" fontId="18" fillId="38" borderId="0" xfId="0" applyFont="1" applyFill="1" applyBorder="1" applyAlignment="1">
      <alignment horizontal="left"/>
    </xf>
    <xf numFmtId="0" fontId="61" fillId="8" borderId="66" xfId="0" applyFont="1" applyFill="1" applyBorder="1" applyAlignment="1">
      <alignment horizontal="left"/>
    </xf>
    <xf numFmtId="0" fontId="30" fillId="20" borderId="66" xfId="0" applyFont="1" applyFill="1" applyBorder="1" applyAlignment="1">
      <alignment horizontal="left"/>
    </xf>
    <xf numFmtId="0" fontId="56" fillId="38" borderId="0" xfId="0" applyFont="1" applyFill="1" applyBorder="1" applyAlignment="1">
      <alignment horizontal="left"/>
    </xf>
    <xf numFmtId="0" fontId="39" fillId="25" borderId="66" xfId="0" applyFont="1" applyFill="1" applyBorder="1" applyAlignment="1">
      <alignment horizontal="left"/>
    </xf>
    <xf numFmtId="0" fontId="17" fillId="38" borderId="0" xfId="0" applyFont="1" applyFill="1" applyBorder="1" applyAlignment="1">
      <alignment horizontal="left"/>
    </xf>
    <xf numFmtId="0" fontId="62" fillId="24" borderId="66" xfId="0" applyFont="1" applyFill="1" applyBorder="1" applyAlignment="1">
      <alignment horizontal="left"/>
    </xf>
    <xf numFmtId="0" fontId="30" fillId="13" borderId="66" xfId="0" applyFont="1" applyFill="1" applyBorder="1" applyAlignment="1">
      <alignment horizontal="left"/>
    </xf>
    <xf numFmtId="0" fontId="30" fillId="3" borderId="66" xfId="0" applyFont="1" applyFill="1" applyBorder="1" applyAlignment="1">
      <alignment horizontal="left"/>
    </xf>
    <xf numFmtId="0" fontId="46" fillId="38" borderId="0" xfId="0" applyFont="1" applyFill="1" applyBorder="1" applyAlignment="1">
      <alignment horizontal="left"/>
    </xf>
    <xf numFmtId="0" fontId="63" fillId="4" borderId="66" xfId="0" applyFont="1" applyFill="1" applyBorder="1" applyAlignment="1">
      <alignment horizontal="left"/>
    </xf>
    <xf numFmtId="0" fontId="16" fillId="38" borderId="0" xfId="0" applyFont="1" applyFill="1" applyBorder="1" applyAlignment="1">
      <alignment horizontal="left"/>
    </xf>
    <xf numFmtId="0" fontId="39" fillId="40" borderId="66" xfId="0" applyFont="1" applyFill="1" applyBorder="1" applyAlignment="1">
      <alignment horizontal="left"/>
    </xf>
    <xf numFmtId="0" fontId="0" fillId="14" borderId="65" xfId="0" applyFill="1" applyBorder="1" applyAlignment="1">
      <alignment vertical="center"/>
    </xf>
    <xf numFmtId="0" fontId="36" fillId="10" borderId="42" xfId="0" applyFont="1" applyFill="1" applyBorder="1" applyAlignment="1">
      <alignment horizontal="center"/>
    </xf>
    <xf numFmtId="0" fontId="36" fillId="10" borderId="64" xfId="0" applyFont="1" applyFill="1" applyBorder="1" applyAlignment="1">
      <alignment horizontal="center" vertical="center"/>
    </xf>
    <xf numFmtId="0" fontId="36" fillId="10" borderId="1" xfId="0" applyFont="1" applyFill="1" applyBorder="1" applyAlignment="1">
      <alignment horizontal="center"/>
    </xf>
    <xf numFmtId="0" fontId="0" fillId="0" borderId="0" xfId="0" applyFont="1"/>
    <xf numFmtId="0" fontId="0" fillId="14" borderId="11" xfId="0" applyFont="1" applyFill="1" applyBorder="1"/>
    <xf numFmtId="0" fontId="65" fillId="0" borderId="56" xfId="0" applyFont="1" applyBorder="1" applyAlignment="1">
      <alignment horizontal="center" vertical="center"/>
    </xf>
    <xf numFmtId="0" fontId="65" fillId="0" borderId="57" xfId="0" applyFont="1" applyBorder="1" applyAlignment="1">
      <alignment horizontal="center" vertical="center"/>
    </xf>
    <xf numFmtId="0" fontId="66" fillId="14" borderId="11" xfId="0" applyFont="1" applyFill="1" applyBorder="1"/>
    <xf numFmtId="0" fontId="65" fillId="0" borderId="58" xfId="0" applyFont="1" applyBorder="1" applyAlignment="1">
      <alignment horizontal="center" vertical="center"/>
    </xf>
    <xf numFmtId="0" fontId="7" fillId="12" borderId="1" xfId="0" applyFont="1" applyFill="1" applyBorder="1"/>
    <xf numFmtId="0" fontId="7" fillId="0" borderId="6" xfId="0" applyFont="1" applyBorder="1"/>
    <xf numFmtId="0" fontId="7" fillId="14" borderId="69" xfId="0" applyFont="1" applyFill="1" applyBorder="1"/>
    <xf numFmtId="0" fontId="7" fillId="6" borderId="39" xfId="0" applyFont="1" applyFill="1" applyBorder="1"/>
    <xf numFmtId="0" fontId="7" fillId="6" borderId="1" xfId="0" applyFont="1" applyFill="1" applyBorder="1"/>
    <xf numFmtId="0" fontId="7" fillId="0" borderId="1" xfId="0" applyFont="1" applyBorder="1"/>
    <xf numFmtId="0" fontId="67" fillId="24" borderId="39" xfId="0" applyFont="1" applyFill="1" applyBorder="1"/>
    <xf numFmtId="0" fontId="67" fillId="24" borderId="1" xfId="0" applyFont="1" applyFill="1" applyBorder="1"/>
    <xf numFmtId="0" fontId="68" fillId="14" borderId="1" xfId="0" applyFont="1" applyFill="1" applyBorder="1"/>
    <xf numFmtId="0" fontId="69" fillId="13" borderId="39" xfId="0" applyFont="1" applyFill="1" applyBorder="1"/>
    <xf numFmtId="0" fontId="69" fillId="13" borderId="1" xfId="0" applyFont="1" applyFill="1" applyBorder="1"/>
    <xf numFmtId="0" fontId="68" fillId="14" borderId="4" xfId="0" applyFont="1" applyFill="1" applyBorder="1"/>
    <xf numFmtId="0" fontId="7" fillId="14" borderId="70" xfId="0" applyFont="1" applyFill="1" applyBorder="1"/>
    <xf numFmtId="0" fontId="69" fillId="13" borderId="48" xfId="0" applyFont="1" applyFill="1" applyBorder="1"/>
    <xf numFmtId="0" fontId="69" fillId="13" borderId="4" xfId="0" applyFont="1" applyFill="1" applyBorder="1"/>
    <xf numFmtId="0" fontId="0" fillId="14" borderId="66" xfId="0" applyFont="1" applyFill="1" applyBorder="1"/>
    <xf numFmtId="0" fontId="0" fillId="14" borderId="71" xfId="0" applyFont="1" applyFill="1" applyBorder="1"/>
    <xf numFmtId="0" fontId="0" fillId="14" borderId="65" xfId="0" applyFont="1" applyFill="1" applyBorder="1"/>
    <xf numFmtId="0" fontId="0" fillId="14" borderId="72" xfId="0" applyFont="1" applyFill="1" applyBorder="1"/>
    <xf numFmtId="0" fontId="7" fillId="4" borderId="1" xfId="0" applyFont="1" applyFill="1" applyBorder="1"/>
    <xf numFmtId="0" fontId="7" fillId="4" borderId="39" xfId="0" applyFont="1" applyFill="1" applyBorder="1"/>
    <xf numFmtId="0" fontId="67" fillId="4" borderId="39" xfId="0" applyFont="1" applyFill="1" applyBorder="1"/>
    <xf numFmtId="0" fontId="67" fillId="4" borderId="1" xfId="0" applyFont="1" applyFill="1" applyBorder="1"/>
    <xf numFmtId="0" fontId="68" fillId="4" borderId="1" xfId="0" applyFont="1" applyFill="1" applyBorder="1"/>
    <xf numFmtId="0" fontId="69" fillId="4" borderId="39" xfId="0" applyFont="1" applyFill="1" applyBorder="1"/>
    <xf numFmtId="0" fontId="69" fillId="4" borderId="1" xfId="0" applyFont="1" applyFill="1" applyBorder="1"/>
    <xf numFmtId="0" fontId="7" fillId="14" borderId="73" xfId="0" applyFont="1" applyFill="1" applyBorder="1"/>
    <xf numFmtId="0" fontId="36" fillId="10" borderId="33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14" borderId="0" xfId="0" applyFont="1" applyFill="1"/>
    <xf numFmtId="0" fontId="7" fillId="14" borderId="4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35" fillId="0" borderId="0" xfId="3"/>
    <xf numFmtId="0" fontId="13" fillId="6" borderId="6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center" vertical="center"/>
    </xf>
    <xf numFmtId="0" fontId="16" fillId="38" borderId="6" xfId="0" applyFont="1" applyFill="1" applyBorder="1" applyAlignment="1">
      <alignment horizontal="left"/>
    </xf>
    <xf numFmtId="0" fontId="39" fillId="14" borderId="66" xfId="0" applyFont="1" applyFill="1" applyBorder="1" applyAlignment="1">
      <alignment horizontal="left"/>
    </xf>
    <xf numFmtId="0" fontId="36" fillId="6" borderId="1" xfId="0" applyFont="1" applyFill="1" applyBorder="1" applyAlignment="1">
      <alignment horizontal="center" vertical="center"/>
    </xf>
    <xf numFmtId="0" fontId="13" fillId="11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14" borderId="0" xfId="0" applyFill="1"/>
    <xf numFmtId="0" fontId="64" fillId="4" borderId="0" xfId="0" applyFont="1" applyFill="1" applyAlignment="1">
      <alignment vertical="center"/>
    </xf>
    <xf numFmtId="0" fontId="0" fillId="0" borderId="2" xfId="0" applyBorder="1" applyAlignment="1">
      <alignment vertical="center" wrapText="1"/>
    </xf>
    <xf numFmtId="0" fontId="8" fillId="6" borderId="2" xfId="0" applyFont="1" applyFill="1" applyBorder="1" applyAlignment="1">
      <alignment vertical="center"/>
    </xf>
    <xf numFmtId="0" fontId="8" fillId="3" borderId="1" xfId="0" applyFont="1" applyFill="1" applyBorder="1" applyAlignment="1"/>
    <xf numFmtId="0" fontId="42" fillId="3" borderId="1" xfId="0" applyFont="1" applyFill="1" applyBorder="1" applyAlignment="1">
      <alignment horizontal="left"/>
    </xf>
    <xf numFmtId="0" fontId="0" fillId="3" borderId="1" xfId="0" applyFill="1" applyBorder="1" applyAlignment="1">
      <alignment vertical="center" wrapText="1"/>
    </xf>
    <xf numFmtId="0" fontId="0" fillId="3" borderId="1" xfId="0" applyFont="1" applyFill="1" applyBorder="1" applyAlignment="1">
      <alignment horizontal="center" vertical="center"/>
    </xf>
    <xf numFmtId="0" fontId="42" fillId="22" borderId="1" xfId="0" applyFont="1" applyFill="1" applyBorder="1" applyAlignment="1">
      <alignment horizontal="left"/>
    </xf>
    <xf numFmtId="0" fontId="21" fillId="0" borderId="1" xfId="0" applyFont="1" applyBorder="1" applyAlignment="1">
      <alignment horizontal="left" vertical="center" wrapText="1"/>
    </xf>
    <xf numFmtId="0" fontId="42" fillId="22" borderId="2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center" vertical="center"/>
    </xf>
    <xf numFmtId="0" fontId="0" fillId="14" borderId="4" xfId="0" applyFill="1" applyBorder="1"/>
    <xf numFmtId="0" fontId="30" fillId="3" borderId="4" xfId="0" applyFont="1" applyFill="1" applyBorder="1" applyAlignment="1">
      <alignment horizontal="left"/>
    </xf>
    <xf numFmtId="0" fontId="30" fillId="0" borderId="4" xfId="0" applyFont="1" applyFill="1" applyBorder="1" applyAlignment="1">
      <alignment horizontal="center" vertical="center"/>
    </xf>
    <xf numFmtId="0" fontId="43" fillId="24" borderId="74" xfId="0" applyFont="1" applyFill="1" applyBorder="1" applyAlignment="1">
      <alignment horizontal="left"/>
    </xf>
    <xf numFmtId="0" fontId="30" fillId="0" borderId="3" xfId="0" applyFont="1" applyFill="1" applyBorder="1" applyAlignment="1">
      <alignment horizontal="center" vertical="center"/>
    </xf>
    <xf numFmtId="0" fontId="44" fillId="22" borderId="4" xfId="0" applyFont="1" applyFill="1" applyBorder="1" applyAlignment="1">
      <alignment horizontal="left"/>
    </xf>
    <xf numFmtId="0" fontId="30" fillId="6" borderId="4" xfId="0" applyFont="1" applyFill="1" applyBorder="1" applyAlignment="1">
      <alignment horizontal="left"/>
    </xf>
    <xf numFmtId="0" fontId="8" fillId="3" borderId="2" xfId="0" applyFont="1" applyFill="1" applyBorder="1" applyAlignment="1"/>
    <xf numFmtId="0" fontId="40" fillId="21" borderId="2" xfId="0" applyFont="1" applyFill="1" applyBorder="1" applyAlignment="1">
      <alignment wrapText="1"/>
    </xf>
    <xf numFmtId="0" fontId="41" fillId="24" borderId="2" xfId="0" applyFont="1" applyFill="1" applyBorder="1" applyAlignment="1">
      <alignment horizontal="left"/>
    </xf>
    <xf numFmtId="0" fontId="21" fillId="0" borderId="2" xfId="0" applyFont="1" applyBorder="1" applyAlignment="1">
      <alignment horizontal="left" vertical="center" wrapText="1"/>
    </xf>
    <xf numFmtId="0" fontId="36" fillId="10" borderId="36" xfId="0" applyFont="1" applyFill="1" applyBorder="1"/>
    <xf numFmtId="0" fontId="13" fillId="10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9" fillId="25" borderId="1" xfId="0" applyFont="1" applyFill="1" applyBorder="1" applyAlignment="1">
      <alignment horizontal="center" vertical="center" wrapText="1"/>
    </xf>
    <xf numFmtId="0" fontId="31" fillId="13" borderId="1" xfId="0" applyFont="1" applyFill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4" borderId="1" xfId="0" applyFill="1" applyBorder="1" applyAlignment="1">
      <alignment vertical="center" wrapText="1"/>
    </xf>
    <xf numFmtId="0" fontId="0" fillId="4" borderId="2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36" fillId="4" borderId="37" xfId="0" applyFont="1" applyFill="1" applyBorder="1" applyAlignment="1">
      <alignment horizontal="center"/>
    </xf>
    <xf numFmtId="0" fontId="36" fillId="4" borderId="1" xfId="0" applyFont="1" applyFill="1" applyBorder="1" applyAlignment="1">
      <alignment horizontal="center"/>
    </xf>
    <xf numFmtId="0" fontId="36" fillId="6" borderId="33" xfId="0" applyFont="1" applyFill="1" applyBorder="1" applyAlignment="1">
      <alignment horizontal="center" vertical="center"/>
    </xf>
    <xf numFmtId="0" fontId="36" fillId="4" borderId="28" xfId="0" applyFont="1" applyFill="1" applyBorder="1"/>
    <xf numFmtId="0" fontId="36" fillId="4" borderId="37" xfId="0" applyFont="1" applyFill="1" applyBorder="1"/>
    <xf numFmtId="0" fontId="13" fillId="6" borderId="0" xfId="0" applyFont="1" applyFill="1" applyAlignment="1">
      <alignment horizontal="center"/>
    </xf>
    <xf numFmtId="0" fontId="13" fillId="6" borderId="1" xfId="0" applyFont="1" applyFill="1" applyBorder="1" applyAlignment="1">
      <alignment horizontal="center" vertical="center"/>
    </xf>
    <xf numFmtId="0" fontId="13" fillId="6" borderId="21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3" fillId="6" borderId="1" xfId="0" applyFont="1" applyFill="1" applyBorder="1" applyAlignment="1">
      <alignment vertical="center"/>
    </xf>
    <xf numFmtId="0" fontId="36" fillId="4" borderId="36" xfId="0" applyFont="1" applyFill="1" applyBorder="1"/>
    <xf numFmtId="0" fontId="13" fillId="6" borderId="1" xfId="0" applyFont="1" applyFill="1" applyBorder="1" applyAlignment="1">
      <alignment horizontal="center" vertical="center" indent="1"/>
    </xf>
    <xf numFmtId="14" fontId="31" fillId="0" borderId="1" xfId="0" applyNumberFormat="1" applyFont="1" applyBorder="1" applyAlignment="1">
      <alignment horizontal="center" vertical="center" wrapText="1"/>
    </xf>
    <xf numFmtId="14" fontId="47" fillId="0" borderId="1" xfId="0" applyNumberFormat="1" applyFont="1" applyBorder="1" applyAlignment="1">
      <alignment horizontal="center"/>
    </xf>
    <xf numFmtId="0" fontId="8" fillId="11" borderId="14" xfId="0" applyFont="1" applyFill="1" applyBorder="1" applyAlignment="1">
      <alignment horizontal="center" vertical="center"/>
    </xf>
    <xf numFmtId="14" fontId="31" fillId="0" borderId="34" xfId="0" applyNumberFormat="1" applyFont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8" fillId="16" borderId="14" xfId="0" applyFont="1" applyFill="1" applyBorder="1" applyAlignment="1">
      <alignment horizontal="center" vertical="center"/>
    </xf>
    <xf numFmtId="0" fontId="18" fillId="8" borderId="14" xfId="0" applyFont="1" applyFill="1" applyBorder="1" applyAlignment="1">
      <alignment horizontal="center" vertical="center"/>
    </xf>
    <xf numFmtId="0" fontId="8" fillId="20" borderId="14" xfId="0" applyFont="1" applyFill="1" applyBorder="1" applyAlignment="1">
      <alignment horizontal="center" vertical="center"/>
    </xf>
    <xf numFmtId="0" fontId="49" fillId="25" borderId="14" xfId="0" applyFont="1" applyFill="1" applyBorder="1" applyAlignment="1">
      <alignment horizontal="center" vertical="center" wrapText="1"/>
    </xf>
    <xf numFmtId="0" fontId="59" fillId="36" borderId="14" xfId="0" applyFont="1" applyFill="1" applyBorder="1" applyAlignment="1">
      <alignment horizontal="center" vertical="center" wrapText="1"/>
    </xf>
    <xf numFmtId="0" fontId="31" fillId="13" borderId="14" xfId="0" applyFont="1" applyFill="1" applyBorder="1" applyAlignment="1">
      <alignment horizontal="center" vertical="center" wrapText="1"/>
    </xf>
    <xf numFmtId="0" fontId="31" fillId="18" borderId="14" xfId="0" applyFont="1" applyFill="1" applyBorder="1" applyAlignment="1">
      <alignment horizontal="center" vertical="center" wrapText="1"/>
    </xf>
    <xf numFmtId="0" fontId="50" fillId="0" borderId="14" xfId="0" applyFont="1" applyBorder="1" applyAlignment="1">
      <alignment horizontal="center" vertical="center" wrapText="1"/>
    </xf>
    <xf numFmtId="0" fontId="58" fillId="14" borderId="14" xfId="0" applyFont="1" applyFill="1" applyBorder="1" applyAlignment="1">
      <alignment horizontal="center" vertical="center" wrapText="1"/>
    </xf>
    <xf numFmtId="0" fontId="49" fillId="40" borderId="14" xfId="0" applyFont="1" applyFill="1" applyBorder="1" applyAlignment="1">
      <alignment horizontal="center" vertical="center" wrapText="1"/>
    </xf>
    <xf numFmtId="0" fontId="16" fillId="14" borderId="16" xfId="0" applyFont="1" applyFill="1" applyBorder="1" applyAlignment="1">
      <alignment horizontal="center" vertical="center" wrapText="1"/>
    </xf>
    <xf numFmtId="14" fontId="31" fillId="0" borderId="5" xfId="0" applyNumberFormat="1" applyFont="1" applyBorder="1" applyAlignment="1">
      <alignment horizontal="center" vertical="center" wrapText="1"/>
    </xf>
    <xf numFmtId="0" fontId="13" fillId="10" borderId="36" xfId="0" applyFont="1" applyFill="1" applyBorder="1" applyAlignment="1">
      <alignment horizontal="center" vertical="center"/>
    </xf>
    <xf numFmtId="0" fontId="36" fillId="10" borderId="28" xfId="0" applyFont="1" applyFill="1" applyBorder="1" applyAlignment="1">
      <alignment horizontal="center"/>
    </xf>
    <xf numFmtId="0" fontId="13" fillId="10" borderId="1" xfId="0" applyFont="1" applyFill="1" applyBorder="1"/>
    <xf numFmtId="0" fontId="13" fillId="10" borderId="28" xfId="0" applyFont="1" applyFill="1" applyBorder="1" applyAlignment="1">
      <alignment horizontal="center" vertical="center"/>
    </xf>
    <xf numFmtId="0" fontId="36" fillId="10" borderId="37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1" fillId="16" borderId="14" xfId="0" applyFont="1" applyFill="1" applyBorder="1" applyAlignment="1">
      <alignment horizontal="center" vertical="center" wrapText="1"/>
    </xf>
    <xf numFmtId="0" fontId="13" fillId="10" borderId="36" xfId="0" applyFont="1" applyFill="1" applyBorder="1" applyAlignment="1">
      <alignment horizontal="center" vertical="center"/>
    </xf>
    <xf numFmtId="0" fontId="13" fillId="10" borderId="36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35" fillId="0" borderId="0" xfId="3" applyAlignment="1">
      <alignment vertical="center"/>
    </xf>
    <xf numFmtId="0" fontId="0" fillId="0" borderId="0" xfId="0" applyFill="1" applyBorder="1" applyAlignment="1">
      <alignment horizontal="center"/>
    </xf>
    <xf numFmtId="0" fontId="13" fillId="6" borderId="21" xfId="0" applyFont="1" applyFill="1" applyBorder="1" applyAlignment="1">
      <alignment horizontal="center"/>
    </xf>
    <xf numFmtId="0" fontId="36" fillId="11" borderId="26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6" fillId="10" borderId="1" xfId="0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vertical="center"/>
    </xf>
    <xf numFmtId="0" fontId="13" fillId="10" borderId="6" xfId="0" applyFont="1" applyFill="1" applyBorder="1" applyAlignment="1">
      <alignment horizontal="center"/>
    </xf>
    <xf numFmtId="0" fontId="13" fillId="10" borderId="6" xfId="0" applyFont="1" applyFill="1" applyBorder="1" applyAlignment="1">
      <alignment horizontal="center"/>
    </xf>
    <xf numFmtId="0" fontId="49" fillId="14" borderId="1" xfId="0" applyFont="1" applyFill="1" applyBorder="1" applyAlignment="1">
      <alignment horizontal="center" vertical="center" wrapText="1"/>
    </xf>
    <xf numFmtId="0" fontId="47" fillId="20" borderId="1" xfId="0" applyFont="1" applyFill="1" applyBorder="1" applyAlignment="1">
      <alignment horizontal="center" vertical="center"/>
    </xf>
    <xf numFmtId="0" fontId="47" fillId="5" borderId="1" xfId="0" applyFont="1" applyFill="1" applyBorder="1" applyAlignment="1">
      <alignment horizontal="center" vertical="center"/>
    </xf>
    <xf numFmtId="0" fontId="47" fillId="7" borderId="1" xfId="0" applyFont="1" applyFill="1" applyBorder="1" applyAlignment="1">
      <alignment horizontal="center" vertical="center"/>
    </xf>
    <xf numFmtId="0" fontId="13" fillId="10" borderId="36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13" fillId="10" borderId="6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49" fillId="14" borderId="0" xfId="0" applyFont="1" applyFill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23" fillId="0" borderId="2" xfId="0" applyFont="1" applyFill="1" applyBorder="1" applyAlignment="1">
      <alignment horizontal="center"/>
    </xf>
    <xf numFmtId="0" fontId="49" fillId="14" borderId="56" xfId="0" applyFont="1" applyFill="1" applyBorder="1" applyAlignment="1">
      <alignment horizontal="center" vertical="center"/>
    </xf>
    <xf numFmtId="0" fontId="7" fillId="0" borderId="30" xfId="0" applyFont="1" applyBorder="1" applyAlignment="1">
      <alignment horizontal="center"/>
    </xf>
    <xf numFmtId="0" fontId="7" fillId="0" borderId="30" xfId="0" applyFont="1" applyFill="1" applyBorder="1" applyAlignment="1">
      <alignment horizontal="center"/>
    </xf>
    <xf numFmtId="0" fontId="23" fillId="0" borderId="30" xfId="0" applyFont="1" applyFill="1" applyBorder="1" applyAlignment="1">
      <alignment horizontal="center"/>
    </xf>
    <xf numFmtId="0" fontId="0" fillId="2" borderId="57" xfId="0" applyFill="1" applyBorder="1"/>
    <xf numFmtId="0" fontId="49" fillId="14" borderId="59" xfId="0" applyFont="1" applyFill="1" applyBorder="1" applyAlignment="1">
      <alignment horizontal="center" vertical="center"/>
    </xf>
    <xf numFmtId="0" fontId="0" fillId="2" borderId="0" xfId="0" applyFill="1" applyBorder="1"/>
    <xf numFmtId="0" fontId="49" fillId="14" borderId="7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23" fillId="0" borderId="5" xfId="0" applyFont="1" applyFill="1" applyBorder="1" applyAlignment="1">
      <alignment horizontal="center"/>
    </xf>
    <xf numFmtId="0" fontId="0" fillId="2" borderId="76" xfId="0" applyFill="1" applyBorder="1"/>
    <xf numFmtId="0" fontId="59" fillId="36" borderId="30" xfId="0" applyFont="1" applyFill="1" applyBorder="1" applyAlignment="1">
      <alignment horizontal="center" vertical="center" wrapText="1"/>
    </xf>
    <xf numFmtId="0" fontId="49" fillId="14" borderId="0" xfId="0" applyFont="1" applyFill="1" applyBorder="1" applyAlignment="1">
      <alignment horizontal="center" vertical="center"/>
    </xf>
    <xf numFmtId="0" fontId="47" fillId="11" borderId="1" xfId="0" applyFont="1" applyFill="1" applyBorder="1" applyAlignment="1">
      <alignment horizontal="center" vertical="center"/>
    </xf>
    <xf numFmtId="0" fontId="13" fillId="11" borderId="6" xfId="0" applyFont="1" applyFill="1" applyBorder="1" applyAlignment="1">
      <alignment horizontal="center"/>
    </xf>
    <xf numFmtId="0" fontId="13" fillId="11" borderId="1" xfId="0" applyFont="1" applyFill="1" applyBorder="1" applyAlignment="1">
      <alignment horizontal="center"/>
    </xf>
    <xf numFmtId="0" fontId="13" fillId="10" borderId="6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74" fillId="8" borderId="1" xfId="0" applyFont="1" applyFill="1" applyBorder="1" applyAlignment="1">
      <alignment horizontal="center" vertical="center"/>
    </xf>
    <xf numFmtId="0" fontId="13" fillId="6" borderId="6" xfId="0" applyFont="1" applyFill="1" applyBorder="1" applyAlignment="1">
      <alignment horizontal="center"/>
    </xf>
    <xf numFmtId="0" fontId="13" fillId="11" borderId="6" xfId="0" applyFont="1" applyFill="1" applyBorder="1" applyAlignment="1">
      <alignment horizontal="center"/>
    </xf>
    <xf numFmtId="20" fontId="13" fillId="43" borderId="1" xfId="0" applyNumberFormat="1" applyFont="1" applyFill="1" applyBorder="1" applyAlignment="1">
      <alignment horizontal="center"/>
    </xf>
    <xf numFmtId="0" fontId="13" fillId="43" borderId="1" xfId="0" applyFont="1" applyFill="1" applyBorder="1" applyAlignment="1">
      <alignment horizontal="center"/>
    </xf>
    <xf numFmtId="0" fontId="13" fillId="43" borderId="4" xfId="0" applyFont="1" applyFill="1" applyBorder="1" applyAlignment="1">
      <alignment horizontal="center"/>
    </xf>
    <xf numFmtId="0" fontId="13" fillId="43" borderId="42" xfId="0" applyFont="1" applyFill="1" applyBorder="1" applyAlignment="1">
      <alignment horizontal="center" vertical="center"/>
    </xf>
    <xf numFmtId="0" fontId="13" fillId="43" borderId="26" xfId="0" applyFont="1" applyFill="1" applyBorder="1" applyAlignment="1">
      <alignment horizontal="center" vertical="center"/>
    </xf>
    <xf numFmtId="0" fontId="36" fillId="43" borderId="26" xfId="0" applyFont="1" applyFill="1" applyBorder="1" applyAlignment="1">
      <alignment horizontal="center" vertical="center"/>
    </xf>
    <xf numFmtId="0" fontId="36" fillId="43" borderId="26" xfId="0" applyFont="1" applyFill="1" applyBorder="1" applyAlignment="1">
      <alignment horizontal="center"/>
    </xf>
    <xf numFmtId="0" fontId="13" fillId="43" borderId="1" xfId="0" applyFont="1" applyFill="1" applyBorder="1" applyAlignment="1">
      <alignment horizontal="center" vertical="center"/>
    </xf>
    <xf numFmtId="0" fontId="13" fillId="43" borderId="36" xfId="0" applyFont="1" applyFill="1" applyBorder="1" applyAlignment="1">
      <alignment horizontal="center" vertical="center"/>
    </xf>
    <xf numFmtId="0" fontId="13" fillId="9" borderId="6" xfId="0" applyFont="1" applyFill="1" applyBorder="1" applyAlignment="1">
      <alignment horizontal="center"/>
    </xf>
    <xf numFmtId="0" fontId="13" fillId="9" borderId="26" xfId="0" applyFont="1" applyFill="1" applyBorder="1" applyAlignment="1">
      <alignment horizontal="center" vertical="center"/>
    </xf>
    <xf numFmtId="0" fontId="36" fillId="9" borderId="26" xfId="0" applyFont="1" applyFill="1" applyBorder="1" applyAlignment="1">
      <alignment horizontal="center" vertical="center"/>
    </xf>
    <xf numFmtId="20" fontId="13" fillId="9" borderId="1" xfId="0" applyNumberFormat="1" applyFont="1" applyFill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3" fillId="9" borderId="36" xfId="0" applyFont="1" applyFill="1" applyBorder="1" applyAlignment="1">
      <alignment horizontal="center" vertical="center"/>
    </xf>
    <xf numFmtId="20" fontId="13" fillId="9" borderId="1" xfId="0" applyNumberFormat="1" applyFont="1" applyFill="1" applyBorder="1" applyAlignment="1">
      <alignment horizontal="center" vertical="center"/>
    </xf>
    <xf numFmtId="20" fontId="13" fillId="9" borderId="4" xfId="0" applyNumberFormat="1" applyFont="1" applyFill="1" applyBorder="1" applyAlignment="1">
      <alignment horizontal="center"/>
    </xf>
    <xf numFmtId="0" fontId="13" fillId="4" borderId="0" xfId="0" applyFont="1" applyFill="1" applyAlignment="1">
      <alignment horizontal="center"/>
    </xf>
    <xf numFmtId="0" fontId="13" fillId="4" borderId="0" xfId="0" applyFont="1" applyFill="1" applyAlignment="1">
      <alignment horizontal="center" vertical="center"/>
    </xf>
    <xf numFmtId="20" fontId="13" fillId="9" borderId="6" xfId="0" applyNumberFormat="1" applyFont="1" applyFill="1" applyBorder="1" applyAlignment="1">
      <alignment horizontal="center"/>
    </xf>
    <xf numFmtId="0" fontId="36" fillId="9" borderId="36" xfId="0" applyFont="1" applyFill="1" applyBorder="1" applyAlignment="1">
      <alignment horizontal="center" vertical="center"/>
    </xf>
    <xf numFmtId="20" fontId="13" fillId="44" borderId="1" xfId="0" applyNumberFormat="1" applyFont="1" applyFill="1" applyBorder="1" applyAlignment="1">
      <alignment horizontal="center"/>
    </xf>
    <xf numFmtId="0" fontId="13" fillId="44" borderId="1" xfId="0" applyFont="1" applyFill="1" applyBorder="1" applyAlignment="1">
      <alignment horizontal="center"/>
    </xf>
    <xf numFmtId="0" fontId="13" fillId="44" borderId="6" xfId="0" applyFont="1" applyFill="1" applyBorder="1" applyAlignment="1">
      <alignment horizontal="center"/>
    </xf>
    <xf numFmtId="0" fontId="13" fillId="44" borderId="26" xfId="0" applyFont="1" applyFill="1" applyBorder="1" applyAlignment="1">
      <alignment horizontal="center" vertical="center"/>
    </xf>
    <xf numFmtId="0" fontId="13" fillId="44" borderId="33" xfId="0" applyFont="1" applyFill="1" applyBorder="1" applyAlignment="1">
      <alignment horizontal="center" vertical="center"/>
    </xf>
    <xf numFmtId="0" fontId="36" fillId="44" borderId="1" xfId="0" applyFont="1" applyFill="1" applyBorder="1" applyAlignment="1">
      <alignment horizontal="center" vertical="center"/>
    </xf>
    <xf numFmtId="0" fontId="36" fillId="44" borderId="36" xfId="0" applyFont="1" applyFill="1" applyBorder="1" applyAlignment="1">
      <alignment horizontal="center"/>
    </xf>
    <xf numFmtId="0" fontId="36" fillId="44" borderId="26" xfId="0" applyFont="1" applyFill="1" applyBorder="1" applyAlignment="1">
      <alignment horizontal="center" vertical="center"/>
    </xf>
    <xf numFmtId="0" fontId="36" fillId="44" borderId="1" xfId="0" applyFont="1" applyFill="1" applyBorder="1" applyAlignment="1">
      <alignment horizontal="center"/>
    </xf>
    <xf numFmtId="0" fontId="36" fillId="44" borderId="33" xfId="0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36" fillId="9" borderId="1" xfId="0" applyFont="1" applyFill="1" applyBorder="1" applyAlignment="1">
      <alignment horizontal="center" vertical="center"/>
    </xf>
    <xf numFmtId="0" fontId="13" fillId="10" borderId="6" xfId="0" applyFont="1" applyFill="1" applyBorder="1" applyAlignment="1">
      <alignment horizontal="center"/>
    </xf>
    <xf numFmtId="0" fontId="16" fillId="8" borderId="14" xfId="0" applyFont="1" applyFill="1" applyBorder="1" applyAlignment="1">
      <alignment horizontal="center" vertical="center" wrapText="1"/>
    </xf>
    <xf numFmtId="20" fontId="13" fillId="10" borderId="4" xfId="0" applyNumberFormat="1" applyFont="1" applyFill="1" applyBorder="1" applyAlignment="1">
      <alignment horizontal="center"/>
    </xf>
    <xf numFmtId="0" fontId="49" fillId="40" borderId="1" xfId="0" applyFont="1" applyFill="1" applyBorder="1" applyAlignment="1">
      <alignment horizontal="center" vertical="center" wrapText="1"/>
    </xf>
    <xf numFmtId="0" fontId="31" fillId="18" borderId="2" xfId="0" applyFont="1" applyFill="1" applyBorder="1" applyAlignment="1">
      <alignment horizontal="center" vertical="center" wrapText="1"/>
    </xf>
    <xf numFmtId="0" fontId="34" fillId="4" borderId="0" xfId="0" applyFont="1" applyFill="1" applyAlignment="1">
      <alignment vertical="center"/>
    </xf>
    <xf numFmtId="0" fontId="13" fillId="10" borderId="6" xfId="0" applyFont="1" applyFill="1" applyBorder="1" applyAlignment="1">
      <alignment horizontal="center"/>
    </xf>
    <xf numFmtId="0" fontId="33" fillId="0" borderId="59" xfId="0" applyFont="1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33" fillId="0" borderId="60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1" fillId="16" borderId="0" xfId="0" applyFont="1" applyFill="1" applyAlignment="1">
      <alignment vertical="center"/>
    </xf>
    <xf numFmtId="0" fontId="16" fillId="8" borderId="0" xfId="0" applyFont="1" applyFill="1" applyBorder="1" applyAlignment="1">
      <alignment vertical="center"/>
    </xf>
    <xf numFmtId="0" fontId="18" fillId="14" borderId="59" xfId="0" applyFont="1" applyFill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21" fillId="0" borderId="1" xfId="0" applyFont="1" applyBorder="1" applyAlignment="1">
      <alignment vertical="center"/>
    </xf>
    <xf numFmtId="0" fontId="75" fillId="0" borderId="1" xfId="0" applyFont="1" applyFill="1" applyBorder="1" applyAlignment="1">
      <alignment vertical="center" wrapText="1"/>
    </xf>
    <xf numFmtId="0" fontId="47" fillId="16" borderId="1" xfId="0" applyFont="1" applyFill="1" applyBorder="1" applyAlignment="1">
      <alignment horizontal="center" vertical="center"/>
    </xf>
    <xf numFmtId="0" fontId="58" fillId="14" borderId="5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left" vertical="center"/>
    </xf>
    <xf numFmtId="0" fontId="0" fillId="14" borderId="75" xfId="0" applyFont="1" applyFill="1" applyBorder="1"/>
    <xf numFmtId="0" fontId="0" fillId="14" borderId="76" xfId="0" applyFont="1" applyFill="1" applyBorder="1"/>
    <xf numFmtId="0" fontId="0" fillId="14" borderId="77" xfId="0" applyFont="1" applyFill="1" applyBorder="1"/>
    <xf numFmtId="0" fontId="7" fillId="14" borderId="1" xfId="0" applyFont="1" applyFill="1" applyBorder="1"/>
    <xf numFmtId="0" fontId="0" fillId="0" borderId="1" xfId="0" applyFont="1" applyBorder="1"/>
    <xf numFmtId="0" fontId="0" fillId="14" borderId="1" xfId="0" applyFont="1" applyFill="1" applyBorder="1"/>
    <xf numFmtId="165" fontId="53" fillId="0" borderId="0" xfId="0" applyNumberFormat="1" applyFont="1" applyAlignment="1">
      <alignment horizontal="center" vertical="center"/>
    </xf>
    <xf numFmtId="165" fontId="54" fillId="0" borderId="39" xfId="0" applyNumberFormat="1" applyFont="1" applyBorder="1" applyAlignment="1">
      <alignment horizontal="center" vertical="center"/>
    </xf>
    <xf numFmtId="165" fontId="55" fillId="27" borderId="0" xfId="0" applyNumberFormat="1" applyFont="1" applyFill="1" applyAlignment="1">
      <alignment horizontal="center" vertical="center"/>
    </xf>
    <xf numFmtId="165" fontId="22" fillId="27" borderId="0" xfId="0" applyNumberFormat="1" applyFont="1" applyFill="1"/>
    <xf numFmtId="0" fontId="76" fillId="38" borderId="6" xfId="0" applyFont="1" applyFill="1" applyBorder="1" applyAlignment="1">
      <alignment horizontal="left"/>
    </xf>
    <xf numFmtId="0" fontId="77" fillId="14" borderId="66" xfId="0" applyFont="1" applyFill="1" applyBorder="1" applyAlignment="1">
      <alignment horizontal="left"/>
    </xf>
    <xf numFmtId="0" fontId="13" fillId="10" borderId="6" xfId="0" applyFont="1" applyFill="1" applyBorder="1" applyAlignment="1">
      <alignment horizontal="center"/>
    </xf>
    <xf numFmtId="0" fontId="13" fillId="10" borderId="6" xfId="0" applyFont="1" applyFill="1" applyBorder="1" applyAlignment="1">
      <alignment horizontal="center"/>
    </xf>
    <xf numFmtId="0" fontId="16" fillId="22" borderId="0" xfId="0" applyFont="1" applyFill="1" applyBorder="1" applyAlignment="1">
      <alignment vertical="center"/>
    </xf>
    <xf numFmtId="0" fontId="30" fillId="0" borderId="0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78" fillId="0" borderId="1" xfId="0" applyFont="1" applyFill="1" applyBorder="1" applyAlignment="1">
      <alignment horizontal="center" vertical="center"/>
    </xf>
    <xf numFmtId="0" fontId="8" fillId="22" borderId="0" xfId="0" applyFont="1" applyFill="1" applyBorder="1" applyAlignment="1">
      <alignment vertical="center"/>
    </xf>
    <xf numFmtId="0" fontId="49" fillId="14" borderId="0" xfId="0" applyFont="1" applyFill="1"/>
    <xf numFmtId="0" fontId="49" fillId="14" borderId="0" xfId="0" applyFont="1" applyFill="1" applyBorder="1"/>
    <xf numFmtId="0" fontId="15" fillId="14" borderId="29" xfId="0" applyFont="1" applyFill="1" applyBorder="1" applyAlignment="1">
      <alignment vertical="center"/>
    </xf>
    <xf numFmtId="0" fontId="16" fillId="24" borderId="14" xfId="0" applyFont="1" applyFill="1" applyBorder="1" applyAlignment="1">
      <alignment vertical="center"/>
    </xf>
    <xf numFmtId="0" fontId="8" fillId="16" borderId="75" xfId="0" applyFont="1" applyFill="1" applyBorder="1" applyAlignment="1">
      <alignment vertical="center"/>
    </xf>
    <xf numFmtId="0" fontId="12" fillId="9" borderId="0" xfId="0" applyFont="1" applyFill="1" applyBorder="1" applyAlignment="1">
      <alignment vertical="center"/>
    </xf>
    <xf numFmtId="0" fontId="16" fillId="8" borderId="1" xfId="0" applyFont="1" applyFill="1" applyBorder="1" applyAlignment="1">
      <alignment vertical="center"/>
    </xf>
    <xf numFmtId="0" fontId="16" fillId="14" borderId="0" xfId="0" applyFont="1" applyFill="1" applyBorder="1" applyAlignment="1">
      <alignment vertical="center"/>
    </xf>
    <xf numFmtId="0" fontId="30" fillId="6" borderId="23" xfId="0" applyFont="1" applyFill="1" applyBorder="1" applyAlignment="1">
      <alignment horizontal="center" vertical="center"/>
    </xf>
    <xf numFmtId="0" fontId="39" fillId="8" borderId="0" xfId="0" applyFont="1" applyFill="1" applyBorder="1" applyAlignment="1">
      <alignment horizontal="center" vertical="center"/>
    </xf>
    <xf numFmtId="0" fontId="39" fillId="24" borderId="23" xfId="0" applyFont="1" applyFill="1" applyBorder="1" applyAlignment="1">
      <alignment horizontal="center" vertical="center"/>
    </xf>
    <xf numFmtId="0" fontId="78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165" fontId="28" fillId="0" borderId="39" xfId="0" applyNumberFormat="1" applyFont="1" applyFill="1" applyBorder="1" applyAlignment="1">
      <alignment horizontal="center" vertical="center"/>
    </xf>
    <xf numFmtId="165" fontId="10" fillId="0" borderId="39" xfId="0" applyNumberFormat="1" applyFont="1" applyFill="1" applyBorder="1" applyAlignment="1">
      <alignment vertical="center"/>
    </xf>
    <xf numFmtId="0" fontId="78" fillId="0" borderId="78" xfId="0" applyFont="1" applyFill="1" applyBorder="1" applyAlignment="1">
      <alignment horizontal="center" vertical="center"/>
    </xf>
    <xf numFmtId="0" fontId="0" fillId="14" borderId="47" xfId="0" applyFill="1" applyBorder="1" applyAlignment="1">
      <alignment vertical="center"/>
    </xf>
    <xf numFmtId="0" fontId="79" fillId="14" borderId="0" xfId="0" applyFont="1" applyFill="1" applyBorder="1" applyAlignment="1">
      <alignment horizontal="center" vertical="center"/>
    </xf>
    <xf numFmtId="165" fontId="4" fillId="0" borderId="39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20" fontId="13" fillId="10" borderId="2" xfId="0" applyNumberFormat="1" applyFont="1" applyFill="1" applyBorder="1" applyAlignment="1">
      <alignment horizontal="center"/>
    </xf>
    <xf numFmtId="0" fontId="61" fillId="14" borderId="23" xfId="0" applyFont="1" applyFill="1" applyBorder="1" applyAlignment="1">
      <alignment horizontal="center" vertical="center"/>
    </xf>
    <xf numFmtId="0" fontId="11" fillId="14" borderId="0" xfId="0" applyFont="1" applyFill="1" applyAlignment="1">
      <alignment vertical="center"/>
    </xf>
    <xf numFmtId="0" fontId="30" fillId="16" borderId="0" xfId="0" applyFont="1" applyFill="1" applyBorder="1" applyAlignment="1">
      <alignment horizontal="center" vertical="center"/>
    </xf>
    <xf numFmtId="0" fontId="12" fillId="14" borderId="0" xfId="0" applyFont="1" applyFill="1" applyBorder="1" applyAlignment="1">
      <alignment vertical="center"/>
    </xf>
    <xf numFmtId="0" fontId="30" fillId="9" borderId="0" xfId="0" applyFont="1" applyFill="1" applyBorder="1" applyAlignment="1">
      <alignment horizontal="center" vertical="center"/>
    </xf>
    <xf numFmtId="0" fontId="13" fillId="10" borderId="6" xfId="0" applyFont="1" applyFill="1" applyBorder="1" applyAlignment="1">
      <alignment horizontal="center"/>
    </xf>
    <xf numFmtId="0" fontId="13" fillId="10" borderId="6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3" fillId="4" borderId="1" xfId="0" applyFont="1" applyFill="1" applyBorder="1" applyAlignment="1">
      <alignment horizontal="center" vertical="center"/>
    </xf>
    <xf numFmtId="164" fontId="13" fillId="4" borderId="1" xfId="0" applyNumberFormat="1" applyFont="1" applyFill="1" applyBorder="1" applyAlignment="1">
      <alignment horizontal="center" vertical="center"/>
    </xf>
    <xf numFmtId="0" fontId="13" fillId="6" borderId="40" xfId="0" applyFont="1" applyFill="1" applyBorder="1" applyAlignment="1">
      <alignment horizontal="left" vertical="center" indent="24"/>
    </xf>
    <xf numFmtId="0" fontId="13" fillId="6" borderId="41" xfId="0" applyFont="1" applyFill="1" applyBorder="1" applyAlignment="1">
      <alignment horizontal="left" vertical="center" indent="24"/>
    </xf>
    <xf numFmtId="0" fontId="13" fillId="6" borderId="42" xfId="0" applyFont="1" applyFill="1" applyBorder="1" applyAlignment="1">
      <alignment horizontal="left" vertical="center" indent="24"/>
    </xf>
    <xf numFmtId="0" fontId="13" fillId="6" borderId="43" xfId="0" applyFont="1" applyFill="1" applyBorder="1" applyAlignment="1">
      <alignment horizontal="left" vertical="center" indent="24"/>
    </xf>
    <xf numFmtId="0" fontId="13" fillId="6" borderId="0" xfId="0" applyFont="1" applyFill="1" applyAlignment="1">
      <alignment horizontal="left" vertical="center" indent="24"/>
    </xf>
    <xf numFmtId="0" fontId="13" fillId="6" borderId="44" xfId="0" applyFont="1" applyFill="1" applyBorder="1" applyAlignment="1">
      <alignment horizontal="left" vertical="center" indent="24"/>
    </xf>
    <xf numFmtId="0" fontId="13" fillId="6" borderId="38" xfId="0" applyFont="1" applyFill="1" applyBorder="1" applyAlignment="1">
      <alignment horizontal="left" vertical="center" indent="24"/>
    </xf>
    <xf numFmtId="0" fontId="13" fillId="6" borderId="45" xfId="0" applyFont="1" applyFill="1" applyBorder="1" applyAlignment="1">
      <alignment horizontal="left" vertical="center" indent="24"/>
    </xf>
    <xf numFmtId="0" fontId="13" fillId="6" borderId="46" xfId="0" applyFont="1" applyFill="1" applyBorder="1" applyAlignment="1">
      <alignment horizontal="left" vertical="center" indent="24"/>
    </xf>
    <xf numFmtId="0" fontId="13" fillId="6" borderId="8" xfId="0" applyFont="1" applyFill="1" applyBorder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0" fontId="13" fillId="6" borderId="44" xfId="0" applyFont="1" applyFill="1" applyBorder="1" applyAlignment="1">
      <alignment horizontal="center" vertical="center"/>
    </xf>
    <xf numFmtId="0" fontId="13" fillId="10" borderId="33" xfId="0" applyFont="1" applyFill="1" applyBorder="1" applyAlignment="1">
      <alignment horizontal="center" vertical="center"/>
    </xf>
    <xf numFmtId="0" fontId="13" fillId="10" borderId="36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164" fontId="13" fillId="4" borderId="4" xfId="0" applyNumberFormat="1" applyFont="1" applyFill="1" applyBorder="1" applyAlignment="1">
      <alignment horizontal="center" vertical="center"/>
    </xf>
    <xf numFmtId="0" fontId="13" fillId="6" borderId="12" xfId="0" applyFont="1" applyFill="1" applyBorder="1" applyAlignment="1">
      <alignment horizontal="center" vertical="center" wrapText="1"/>
    </xf>
    <xf numFmtId="0" fontId="13" fillId="6" borderId="35" xfId="0" applyFont="1" applyFill="1" applyBorder="1" applyAlignment="1">
      <alignment horizontal="center" vertical="center" wrapText="1"/>
    </xf>
    <xf numFmtId="0" fontId="13" fillId="6" borderId="26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3" fillId="6" borderId="21" xfId="0" applyFont="1" applyFill="1" applyBorder="1" applyAlignment="1">
      <alignment horizontal="center" vertical="center" wrapText="1"/>
    </xf>
    <xf numFmtId="0" fontId="13" fillId="6" borderId="13" xfId="0" applyFont="1" applyFill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/>
    </xf>
    <xf numFmtId="164" fontId="13" fillId="0" borderId="2" xfId="0" applyNumberFormat="1" applyFont="1" applyBorder="1" applyAlignment="1">
      <alignment horizontal="center" vertical="center"/>
    </xf>
    <xf numFmtId="0" fontId="13" fillId="6" borderId="12" xfId="0" applyFont="1" applyFill="1" applyBorder="1" applyAlignment="1">
      <alignment horizontal="center"/>
    </xf>
    <xf numFmtId="0" fontId="13" fillId="6" borderId="35" xfId="0" applyFont="1" applyFill="1" applyBorder="1" applyAlignment="1">
      <alignment horizontal="center"/>
    </xf>
    <xf numFmtId="0" fontId="13" fillId="6" borderId="26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28" xfId="0" applyFont="1" applyFill="1" applyBorder="1" applyAlignment="1">
      <alignment horizontal="center"/>
    </xf>
    <xf numFmtId="0" fontId="11" fillId="19" borderId="50" xfId="0" applyFont="1" applyFill="1" applyBorder="1" applyAlignment="1">
      <alignment horizontal="center" vertical="center" wrapText="1"/>
    </xf>
    <xf numFmtId="0" fontId="11" fillId="19" borderId="51" xfId="0" applyFont="1" applyFill="1" applyBorder="1" applyAlignment="1">
      <alignment horizontal="center" vertical="center" wrapText="1"/>
    </xf>
    <xf numFmtId="0" fontId="11" fillId="19" borderId="52" xfId="0" applyFont="1" applyFill="1" applyBorder="1" applyAlignment="1">
      <alignment horizontal="center" vertical="center" wrapText="1"/>
    </xf>
    <xf numFmtId="0" fontId="13" fillId="10" borderId="26" xfId="0" applyFont="1" applyFill="1" applyBorder="1" applyAlignment="1">
      <alignment horizontal="center" vertical="center" indent="1"/>
    </xf>
    <xf numFmtId="0" fontId="11" fillId="19" borderId="53" xfId="0" applyFont="1" applyFill="1" applyBorder="1" applyAlignment="1">
      <alignment horizontal="center" vertical="center" wrapText="1"/>
    </xf>
    <xf numFmtId="0" fontId="11" fillId="19" borderId="54" xfId="0" applyFont="1" applyFill="1" applyBorder="1" applyAlignment="1">
      <alignment horizontal="center" vertical="center" wrapText="1"/>
    </xf>
    <xf numFmtId="0" fontId="11" fillId="19" borderId="55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/>
    </xf>
    <xf numFmtId="164" fontId="13" fillId="6" borderId="1" xfId="0" applyNumberFormat="1" applyFont="1" applyFill="1" applyBorder="1" applyAlignment="1">
      <alignment horizontal="center" vertical="center"/>
    </xf>
    <xf numFmtId="0" fontId="13" fillId="6" borderId="0" xfId="0" applyFont="1" applyFill="1" applyBorder="1" applyAlignment="1">
      <alignment horizontal="center" vertical="center"/>
    </xf>
    <xf numFmtId="0" fontId="13" fillId="11" borderId="6" xfId="0" applyFont="1" applyFill="1" applyBorder="1" applyAlignment="1">
      <alignment horizontal="center"/>
    </xf>
    <xf numFmtId="0" fontId="13" fillId="11" borderId="61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13" fillId="4" borderId="6" xfId="0" applyFont="1" applyFill="1" applyBorder="1" applyAlignment="1">
      <alignment horizontal="center"/>
    </xf>
    <xf numFmtId="0" fontId="13" fillId="4" borderId="61" xfId="0" applyFont="1" applyFill="1" applyBorder="1" applyAlignment="1">
      <alignment horizontal="center"/>
    </xf>
    <xf numFmtId="0" fontId="13" fillId="6" borderId="12" xfId="0" applyFont="1" applyFill="1" applyBorder="1" applyAlignment="1">
      <alignment horizontal="center" vertical="center"/>
    </xf>
    <xf numFmtId="0" fontId="13" fillId="6" borderId="62" xfId="0" applyFont="1" applyFill="1" applyBorder="1" applyAlignment="1">
      <alignment horizontal="center" vertical="center"/>
    </xf>
    <xf numFmtId="0" fontId="13" fillId="6" borderId="21" xfId="0" applyFont="1" applyFill="1" applyBorder="1" applyAlignment="1">
      <alignment horizontal="center" vertical="center"/>
    </xf>
    <xf numFmtId="0" fontId="13" fillId="6" borderId="63" xfId="0" applyFont="1" applyFill="1" applyBorder="1" applyAlignment="1">
      <alignment horizontal="center" vertical="center"/>
    </xf>
    <xf numFmtId="0" fontId="13" fillId="10" borderId="6" xfId="0" applyFont="1" applyFill="1" applyBorder="1" applyAlignment="1">
      <alignment horizontal="center"/>
    </xf>
    <xf numFmtId="0" fontId="13" fillId="10" borderId="39" xfId="0" applyFont="1" applyFill="1" applyBorder="1" applyAlignment="1">
      <alignment horizontal="center"/>
    </xf>
    <xf numFmtId="0" fontId="13" fillId="9" borderId="6" xfId="0" applyFont="1" applyFill="1" applyBorder="1" applyAlignment="1">
      <alignment horizontal="center"/>
    </xf>
    <xf numFmtId="0" fontId="13" fillId="9" borderId="61" xfId="0" applyFont="1" applyFill="1" applyBorder="1" applyAlignment="1">
      <alignment horizontal="center"/>
    </xf>
    <xf numFmtId="0" fontId="13" fillId="9" borderId="39" xfId="0" applyFont="1" applyFill="1" applyBorder="1" applyAlignment="1">
      <alignment horizontal="center"/>
    </xf>
    <xf numFmtId="0" fontId="34" fillId="12" borderId="57" xfId="0" applyFont="1" applyFill="1" applyBorder="1" applyAlignment="1">
      <alignment horizontal="center" vertical="center"/>
    </xf>
    <xf numFmtId="0" fontId="34" fillId="12" borderId="58" xfId="0" applyFont="1" applyFill="1" applyBorder="1" applyAlignment="1">
      <alignment horizontal="center" vertical="center"/>
    </xf>
    <xf numFmtId="0" fontId="34" fillId="12" borderId="0" xfId="0" applyFont="1" applyFill="1" applyBorder="1" applyAlignment="1">
      <alignment horizontal="center" vertical="center"/>
    </xf>
    <xf numFmtId="0" fontId="34" fillId="12" borderId="60" xfId="0" applyFont="1" applyFill="1" applyBorder="1" applyAlignment="1">
      <alignment horizontal="center" vertical="center"/>
    </xf>
    <xf numFmtId="0" fontId="34" fillId="12" borderId="76" xfId="0" applyFont="1" applyFill="1" applyBorder="1" applyAlignment="1">
      <alignment horizontal="center" vertical="center"/>
    </xf>
    <xf numFmtId="0" fontId="34" fillId="12" borderId="77" xfId="0" applyFont="1" applyFill="1" applyBorder="1" applyAlignment="1">
      <alignment horizontal="center" vertical="center"/>
    </xf>
    <xf numFmtId="0" fontId="20" fillId="14" borderId="0" xfId="0" applyFont="1" applyFill="1" applyBorder="1" applyAlignment="1">
      <alignment horizontal="center" vertical="center"/>
    </xf>
    <xf numFmtId="0" fontId="20" fillId="14" borderId="9" xfId="0" applyFont="1" applyFill="1" applyBorder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26" fillId="0" borderId="11" xfId="0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/>
    </xf>
    <xf numFmtId="0" fontId="26" fillId="4" borderId="11" xfId="0" applyFont="1" applyFill="1" applyBorder="1" applyAlignment="1">
      <alignment horizontal="left" vertical="center"/>
    </xf>
    <xf numFmtId="0" fontId="26" fillId="4" borderId="10" xfId="0" applyFont="1" applyFill="1" applyBorder="1" applyAlignment="1">
      <alignment horizontal="left" vertical="center"/>
    </xf>
    <xf numFmtId="0" fontId="29" fillId="15" borderId="0" xfId="0" applyFont="1" applyFill="1" applyAlignment="1">
      <alignment horizontal="center" vertical="center"/>
    </xf>
    <xf numFmtId="0" fontId="28" fillId="4" borderId="0" xfId="0" applyFont="1" applyFill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4" fillId="0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32" fillId="4" borderId="11" xfId="0" applyFont="1" applyFill="1" applyBorder="1" applyAlignment="1">
      <alignment horizontal="left" vertical="center"/>
    </xf>
    <xf numFmtId="0" fontId="32" fillId="4" borderId="10" xfId="0" applyFont="1" applyFill="1" applyBorder="1" applyAlignment="1">
      <alignment horizontal="left" vertical="center"/>
    </xf>
    <xf numFmtId="0" fontId="19" fillId="2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 wrapText="1"/>
    </xf>
    <xf numFmtId="0" fontId="24" fillId="2" borderId="24" xfId="0" applyFont="1" applyFill="1" applyBorder="1" applyAlignment="1">
      <alignment horizontal="center"/>
    </xf>
    <xf numFmtId="0" fontId="24" fillId="2" borderId="25" xfId="0" applyFont="1" applyFill="1" applyBorder="1" applyAlignment="1">
      <alignment horizontal="center"/>
    </xf>
    <xf numFmtId="0" fontId="16" fillId="4" borderId="21" xfId="0" applyFont="1" applyFill="1" applyBorder="1" applyAlignment="1">
      <alignment horizontal="center"/>
    </xf>
    <xf numFmtId="0" fontId="16" fillId="4" borderId="13" xfId="0" applyFont="1" applyFill="1" applyBorder="1" applyAlignment="1">
      <alignment horizontal="center"/>
    </xf>
    <xf numFmtId="0" fontId="16" fillId="4" borderId="22" xfId="0" applyFont="1" applyFill="1" applyBorder="1" applyAlignment="1">
      <alignment horizontal="center"/>
    </xf>
    <xf numFmtId="0" fontId="15" fillId="4" borderId="6" xfId="0" applyFont="1" applyFill="1" applyBorder="1" applyAlignment="1">
      <alignment horizontal="center"/>
    </xf>
    <xf numFmtId="0" fontId="15" fillId="4" borderId="7" xfId="0" applyFont="1" applyFill="1" applyBorder="1" applyAlignment="1">
      <alignment horizontal="center"/>
    </xf>
    <xf numFmtId="0" fontId="15" fillId="4" borderId="15" xfId="0" applyFont="1" applyFill="1" applyBorder="1" applyAlignment="1">
      <alignment horizontal="center"/>
    </xf>
    <xf numFmtId="0" fontId="8" fillId="4" borderId="17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9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2" fillId="0" borderId="0" xfId="0" applyFont="1" applyFill="1" applyAlignment="1">
      <alignment horizontal="center" vertical="center"/>
    </xf>
    <xf numFmtId="49" fontId="25" fillId="4" borderId="11" xfId="0" applyNumberFormat="1" applyFont="1" applyFill="1" applyBorder="1" applyAlignment="1">
      <alignment horizontal="left" vertical="center"/>
    </xf>
    <xf numFmtId="49" fontId="25" fillId="4" borderId="10" xfId="0" applyNumberFormat="1" applyFont="1" applyFill="1" applyBorder="1" applyAlignment="1">
      <alignment horizontal="left" vertical="center"/>
    </xf>
    <xf numFmtId="49" fontId="27" fillId="0" borderId="11" xfId="0" applyNumberFormat="1" applyFont="1" applyFill="1" applyBorder="1" applyAlignment="1">
      <alignment horizontal="center" vertical="center"/>
    </xf>
    <xf numFmtId="49" fontId="27" fillId="0" borderId="10" xfId="0" applyNumberFormat="1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49" fontId="32" fillId="4" borderId="11" xfId="0" applyNumberFormat="1" applyFont="1" applyFill="1" applyBorder="1" applyAlignment="1">
      <alignment horizontal="left" vertical="center"/>
    </xf>
    <xf numFmtId="49" fontId="32" fillId="4" borderId="10" xfId="0" applyNumberFormat="1" applyFont="1" applyFill="1" applyBorder="1" applyAlignment="1">
      <alignment horizontal="left" vertical="center"/>
    </xf>
    <xf numFmtId="0" fontId="33" fillId="0" borderId="0" xfId="0" applyFont="1" applyFill="1" applyAlignment="1">
      <alignment horizontal="center" vertical="center"/>
    </xf>
    <xf numFmtId="0" fontId="70" fillId="14" borderId="8" xfId="0" applyFont="1" applyFill="1" applyBorder="1" applyAlignment="1">
      <alignment horizontal="center" vertical="center"/>
    </xf>
    <xf numFmtId="0" fontId="73" fillId="14" borderId="8" xfId="0" applyFont="1" applyFill="1" applyBorder="1" applyAlignment="1">
      <alignment horizontal="center" vertical="center"/>
    </xf>
    <xf numFmtId="0" fontId="71" fillId="4" borderId="23" xfId="0" applyFont="1" applyFill="1" applyBorder="1" applyAlignment="1">
      <alignment horizontal="center" vertical="center"/>
    </xf>
    <xf numFmtId="0" fontId="71" fillId="4" borderId="24" xfId="0" applyFont="1" applyFill="1" applyBorder="1" applyAlignment="1">
      <alignment horizontal="center" vertical="center"/>
    </xf>
    <xf numFmtId="0" fontId="71" fillId="4" borderId="25" xfId="0" applyFont="1" applyFill="1" applyBorder="1" applyAlignment="1">
      <alignment horizontal="center" vertical="center"/>
    </xf>
    <xf numFmtId="0" fontId="72" fillId="11" borderId="23" xfId="0" applyFont="1" applyFill="1" applyBorder="1" applyAlignment="1">
      <alignment horizontal="center" vertical="center"/>
    </xf>
    <xf numFmtId="0" fontId="72" fillId="11" borderId="24" xfId="0" applyFont="1" applyFill="1" applyBorder="1" applyAlignment="1">
      <alignment horizontal="center" vertical="center"/>
    </xf>
    <xf numFmtId="0" fontId="72" fillId="11" borderId="25" xfId="0" applyFont="1" applyFill="1" applyBorder="1" applyAlignment="1">
      <alignment horizontal="center" vertical="center"/>
    </xf>
    <xf numFmtId="0" fontId="32" fillId="11" borderId="66" xfId="0" applyFont="1" applyFill="1" applyBorder="1" applyAlignment="1">
      <alignment horizontal="center" vertical="center"/>
    </xf>
    <xf numFmtId="0" fontId="32" fillId="11" borderId="71" xfId="0" applyFont="1" applyFill="1" applyBorder="1" applyAlignment="1">
      <alignment horizontal="center" vertical="center"/>
    </xf>
    <xf numFmtId="0" fontId="32" fillId="11" borderId="72" xfId="0" applyFont="1" applyFill="1" applyBorder="1" applyAlignment="1">
      <alignment horizontal="center" vertical="center"/>
    </xf>
    <xf numFmtId="0" fontId="64" fillId="0" borderId="66" xfId="0" applyFont="1" applyBorder="1" applyAlignment="1">
      <alignment horizontal="center" vertical="center"/>
    </xf>
    <xf numFmtId="0" fontId="64" fillId="0" borderId="71" xfId="0" applyFont="1" applyBorder="1" applyAlignment="1">
      <alignment horizontal="center" vertical="center"/>
    </xf>
    <xf numFmtId="0" fontId="64" fillId="0" borderId="72" xfId="0" applyFont="1" applyBorder="1" applyAlignment="1">
      <alignment horizontal="center" vertical="center"/>
    </xf>
    <xf numFmtId="0" fontId="33" fillId="0" borderId="59" xfId="0" applyFont="1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33" fillId="0" borderId="60" xfId="0" applyFont="1" applyBorder="1" applyAlignment="1">
      <alignment horizontal="center"/>
    </xf>
    <xf numFmtId="0" fontId="34" fillId="12" borderId="0" xfId="0" applyFont="1" applyFill="1" applyAlignment="1">
      <alignment horizontal="center" vertical="center"/>
    </xf>
  </cellXfs>
  <cellStyles count="4">
    <cellStyle name="Hyperlink" xfId="3" builtinId="8"/>
    <cellStyle name="Normal" xfId="0" builtinId="0"/>
    <cellStyle name="Normal 2" xfId="1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colors>
    <mruColors>
      <color rgb="FFFF99CC"/>
      <color rgb="FFA568D2"/>
      <color rgb="FF009999"/>
      <color rgb="FF0066FF"/>
      <color rgb="FFFFA200"/>
      <color rgb="FF0000FF"/>
      <color rgb="FFE654E9"/>
      <color rgb="FFFF3300"/>
      <color rgb="FF99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6</xdr:row>
      <xdr:rowOff>84666</xdr:rowOff>
    </xdr:from>
    <xdr:to>
      <xdr:col>2</xdr:col>
      <xdr:colOff>1176867</xdr:colOff>
      <xdr:row>7</xdr:row>
      <xdr:rowOff>110067</xdr:rowOff>
    </xdr:to>
    <xdr:sp macro="" textlink="">
      <xdr:nvSpPr>
        <xdr:cNvPr id="5" name="Right Arrow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2091267" y="829733"/>
          <a:ext cx="1100667" cy="211667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76200</xdr:colOff>
      <xdr:row>14</xdr:row>
      <xdr:rowOff>84666</xdr:rowOff>
    </xdr:from>
    <xdr:to>
      <xdr:col>2</xdr:col>
      <xdr:colOff>1176867</xdr:colOff>
      <xdr:row>15</xdr:row>
      <xdr:rowOff>110067</xdr:rowOff>
    </xdr:to>
    <xdr:sp macro="" textlink="">
      <xdr:nvSpPr>
        <xdr:cNvPr id="6" name="Right Arrow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2091267" y="829733"/>
          <a:ext cx="1100667" cy="211667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67734</xdr:colOff>
      <xdr:row>14</xdr:row>
      <xdr:rowOff>93134</xdr:rowOff>
    </xdr:from>
    <xdr:to>
      <xdr:col>6</xdr:col>
      <xdr:colOff>558801</xdr:colOff>
      <xdr:row>15</xdr:row>
      <xdr:rowOff>118536</xdr:rowOff>
    </xdr:to>
    <xdr:sp macro="" textlink="">
      <xdr:nvSpPr>
        <xdr:cNvPr id="9" name="Right Arrow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>
        <a:xfrm>
          <a:off x="6490305" y="2324705"/>
          <a:ext cx="1103389" cy="22951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169333</xdr:colOff>
      <xdr:row>10</xdr:row>
      <xdr:rowOff>0</xdr:rowOff>
    </xdr:from>
    <xdr:to>
      <xdr:col>12</xdr:col>
      <xdr:colOff>491067</xdr:colOff>
      <xdr:row>11</xdr:row>
      <xdr:rowOff>177801</xdr:rowOff>
    </xdr:to>
    <xdr:sp macro="" textlink="">
      <xdr:nvSpPr>
        <xdr:cNvPr id="11" name="Right Arrow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>
        <a:xfrm>
          <a:off x="9653512" y="2231571"/>
          <a:ext cx="1750484" cy="42273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67734</xdr:colOff>
      <xdr:row>6</xdr:row>
      <xdr:rowOff>93134</xdr:rowOff>
    </xdr:from>
    <xdr:to>
      <xdr:col>6</xdr:col>
      <xdr:colOff>558801</xdr:colOff>
      <xdr:row>7</xdr:row>
      <xdr:rowOff>118536</xdr:rowOff>
    </xdr:to>
    <xdr:sp macro="" textlink="">
      <xdr:nvSpPr>
        <xdr:cNvPr id="13" name="Right Arrow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>
        <a:xfrm>
          <a:off x="6490305" y="3209170"/>
          <a:ext cx="1103389" cy="25672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76200</xdr:colOff>
      <xdr:row>28</xdr:row>
      <xdr:rowOff>84666</xdr:rowOff>
    </xdr:from>
    <xdr:to>
      <xdr:col>2</xdr:col>
      <xdr:colOff>1176867</xdr:colOff>
      <xdr:row>29</xdr:row>
      <xdr:rowOff>110067</xdr:rowOff>
    </xdr:to>
    <xdr:sp macro="" textlink="">
      <xdr:nvSpPr>
        <xdr:cNvPr id="14" name="Right Arrow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>
        <a:xfrm>
          <a:off x="2593521" y="1431773"/>
          <a:ext cx="1100667" cy="22950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76200</xdr:colOff>
      <xdr:row>36</xdr:row>
      <xdr:rowOff>84666</xdr:rowOff>
    </xdr:from>
    <xdr:to>
      <xdr:col>2</xdr:col>
      <xdr:colOff>1176867</xdr:colOff>
      <xdr:row>37</xdr:row>
      <xdr:rowOff>110067</xdr:rowOff>
    </xdr:to>
    <xdr:sp macro="" textlink="">
      <xdr:nvSpPr>
        <xdr:cNvPr id="15" name="Right Arrow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/>
      </xdr:nvSpPr>
      <xdr:spPr>
        <a:xfrm>
          <a:off x="2593521" y="3282345"/>
          <a:ext cx="1100667" cy="2567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67734</xdr:colOff>
      <xdr:row>36</xdr:row>
      <xdr:rowOff>93134</xdr:rowOff>
    </xdr:from>
    <xdr:to>
      <xdr:col>6</xdr:col>
      <xdr:colOff>558801</xdr:colOff>
      <xdr:row>37</xdr:row>
      <xdr:rowOff>118536</xdr:rowOff>
    </xdr:to>
    <xdr:sp macro="" textlink="">
      <xdr:nvSpPr>
        <xdr:cNvPr id="16" name="Right Arrow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/>
      </xdr:nvSpPr>
      <xdr:spPr>
        <a:xfrm>
          <a:off x="6490305" y="3290813"/>
          <a:ext cx="1103389" cy="25672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169333</xdr:colOff>
      <xdr:row>32</xdr:row>
      <xdr:rowOff>0</xdr:rowOff>
    </xdr:from>
    <xdr:to>
      <xdr:col>12</xdr:col>
      <xdr:colOff>491067</xdr:colOff>
      <xdr:row>33</xdr:row>
      <xdr:rowOff>177801</xdr:rowOff>
    </xdr:to>
    <xdr:sp macro="" textlink="">
      <xdr:nvSpPr>
        <xdr:cNvPr id="17" name="Right Arrow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/>
      </xdr:nvSpPr>
      <xdr:spPr>
        <a:xfrm>
          <a:off x="9653512" y="2231571"/>
          <a:ext cx="1750484" cy="42273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67734</xdr:colOff>
      <xdr:row>28</xdr:row>
      <xdr:rowOff>93134</xdr:rowOff>
    </xdr:from>
    <xdr:to>
      <xdr:col>6</xdr:col>
      <xdr:colOff>558801</xdr:colOff>
      <xdr:row>29</xdr:row>
      <xdr:rowOff>118536</xdr:rowOff>
    </xdr:to>
    <xdr:sp macro="" textlink="">
      <xdr:nvSpPr>
        <xdr:cNvPr id="18" name="Right Arrow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/>
      </xdr:nvSpPr>
      <xdr:spPr>
        <a:xfrm>
          <a:off x="6490305" y="1440241"/>
          <a:ext cx="1103389" cy="22950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76200</xdr:colOff>
      <xdr:row>50</xdr:row>
      <xdr:rowOff>84666</xdr:rowOff>
    </xdr:from>
    <xdr:to>
      <xdr:col>2</xdr:col>
      <xdr:colOff>1176867</xdr:colOff>
      <xdr:row>51</xdr:row>
      <xdr:rowOff>110067</xdr:rowOff>
    </xdr:to>
    <xdr:sp macro="" textlink="">
      <xdr:nvSpPr>
        <xdr:cNvPr id="19" name="Right Arrow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/>
      </xdr:nvSpPr>
      <xdr:spPr>
        <a:xfrm>
          <a:off x="2593521" y="6221487"/>
          <a:ext cx="1100667" cy="25672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76200</xdr:colOff>
      <xdr:row>58</xdr:row>
      <xdr:rowOff>84666</xdr:rowOff>
    </xdr:from>
    <xdr:to>
      <xdr:col>2</xdr:col>
      <xdr:colOff>1176867</xdr:colOff>
      <xdr:row>59</xdr:row>
      <xdr:rowOff>110067</xdr:rowOff>
    </xdr:to>
    <xdr:sp macro="" textlink="">
      <xdr:nvSpPr>
        <xdr:cNvPr id="20" name="Right Arrow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/>
      </xdr:nvSpPr>
      <xdr:spPr>
        <a:xfrm>
          <a:off x="2593521" y="8044845"/>
          <a:ext cx="1100667" cy="22950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169333</xdr:colOff>
      <xdr:row>54</xdr:row>
      <xdr:rowOff>0</xdr:rowOff>
    </xdr:from>
    <xdr:to>
      <xdr:col>8</xdr:col>
      <xdr:colOff>491067</xdr:colOff>
      <xdr:row>55</xdr:row>
      <xdr:rowOff>177801</xdr:rowOff>
    </xdr:to>
    <xdr:sp macro="" textlink="">
      <xdr:nvSpPr>
        <xdr:cNvPr id="22" name="Right Arrow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/>
      </xdr:nvSpPr>
      <xdr:spPr>
        <a:xfrm>
          <a:off x="9653512" y="7089321"/>
          <a:ext cx="1750484" cy="40912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gwulffen@gdeb.com" TargetMode="External"/><Relationship Id="rId1" Type="http://schemas.openxmlformats.org/officeDocument/2006/relationships/hyperlink" Target="mailto:ecoon@gdeb.com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ndeandre@gdeb.com" TargetMode="External"/><Relationship Id="rId13" Type="http://schemas.openxmlformats.org/officeDocument/2006/relationships/hyperlink" Target="mailto:jgrosjea@gdeb.com" TargetMode="External"/><Relationship Id="rId3" Type="http://schemas.openxmlformats.org/officeDocument/2006/relationships/hyperlink" Target="mailto:ccole1@gdeb.com" TargetMode="External"/><Relationship Id="rId7" Type="http://schemas.openxmlformats.org/officeDocument/2006/relationships/hyperlink" Target="mailto:jchristi@gdeb.com" TargetMode="External"/><Relationship Id="rId12" Type="http://schemas.openxmlformats.org/officeDocument/2006/relationships/hyperlink" Target="mailto:kdunn2@gdeb.com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mailto:mholdmey@gdeb.com" TargetMode="External"/><Relationship Id="rId16" Type="http://schemas.openxmlformats.org/officeDocument/2006/relationships/hyperlink" Target="mailto:wmd0829@gmail.com" TargetMode="External"/><Relationship Id="rId1" Type="http://schemas.openxmlformats.org/officeDocument/2006/relationships/hyperlink" Target="mailto:ctaylor8@gdeb.com" TargetMode="External"/><Relationship Id="rId6" Type="http://schemas.openxmlformats.org/officeDocument/2006/relationships/hyperlink" Target="mailto:cwilli19@gdeb.com" TargetMode="External"/><Relationship Id="rId11" Type="http://schemas.openxmlformats.org/officeDocument/2006/relationships/hyperlink" Target="mailto:asaldutt@gdeb.com" TargetMode="External"/><Relationship Id="rId5" Type="http://schemas.openxmlformats.org/officeDocument/2006/relationships/hyperlink" Target="mailto:pmulliga@gdeb.com" TargetMode="External"/><Relationship Id="rId15" Type="http://schemas.openxmlformats.org/officeDocument/2006/relationships/hyperlink" Target="mailto:jrainey2@gdeb.com%20%20%20jriley@gdeb.com" TargetMode="External"/><Relationship Id="rId10" Type="http://schemas.openxmlformats.org/officeDocument/2006/relationships/hyperlink" Target="mailto:pwright2@gdeb.com" TargetMode="External"/><Relationship Id="rId4" Type="http://schemas.openxmlformats.org/officeDocument/2006/relationships/hyperlink" Target="mailto:nmarcelo@gdeb.com" TargetMode="External"/><Relationship Id="rId9" Type="http://schemas.openxmlformats.org/officeDocument/2006/relationships/hyperlink" Target="mailto:tthomps1@gdeb.com" TargetMode="External"/><Relationship Id="rId14" Type="http://schemas.openxmlformats.org/officeDocument/2006/relationships/hyperlink" Target="mailto:mpisacan@gdeb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48B57-D5FC-4A03-AA4A-9F7296236B5E}">
  <dimension ref="A1:D9"/>
  <sheetViews>
    <sheetView workbookViewId="0">
      <selection activeCell="C16" sqref="C16"/>
    </sheetView>
  </sheetViews>
  <sheetFormatPr defaultRowHeight="15" x14ac:dyDescent="0.25"/>
  <cols>
    <col min="1" max="1" width="18.85546875" style="43" bestFit="1" customWidth="1"/>
    <col min="2" max="2" width="16.42578125" style="43" bestFit="1" customWidth="1"/>
    <col min="3" max="3" width="12.42578125" style="43" bestFit="1" customWidth="1"/>
    <col min="4" max="4" width="29.140625" style="43" bestFit="1" customWidth="1"/>
    <col min="5" max="16384" width="9.140625" style="43"/>
  </cols>
  <sheetData>
    <row r="1" spans="1:4" s="241" customFormat="1" x14ac:dyDescent="0.25">
      <c r="A1" s="241" t="s">
        <v>574</v>
      </c>
      <c r="B1" s="241" t="s">
        <v>575</v>
      </c>
      <c r="C1" s="241" t="s">
        <v>576</v>
      </c>
      <c r="D1" s="241" t="s">
        <v>577</v>
      </c>
    </row>
    <row r="2" spans="1:4" x14ac:dyDescent="0.25">
      <c r="A2" s="43" t="s">
        <v>769</v>
      </c>
      <c r="B2" s="43" t="s">
        <v>215</v>
      </c>
      <c r="C2" s="43" t="s">
        <v>102</v>
      </c>
      <c r="D2" s="43" t="s">
        <v>770</v>
      </c>
    </row>
    <row r="3" spans="1:4" x14ac:dyDescent="0.25">
      <c r="A3" s="43" t="s">
        <v>578</v>
      </c>
      <c r="B3" s="43" t="s">
        <v>151</v>
      </c>
      <c r="C3" s="43" t="s">
        <v>641</v>
      </c>
      <c r="D3" s="43" t="s">
        <v>579</v>
      </c>
    </row>
    <row r="4" spans="1:4" x14ac:dyDescent="0.25">
      <c r="A4" s="43" t="s">
        <v>735</v>
      </c>
      <c r="B4" s="43" t="s">
        <v>151</v>
      </c>
      <c r="C4" s="43" t="s">
        <v>736</v>
      </c>
      <c r="D4" s="43" t="s">
        <v>737</v>
      </c>
    </row>
    <row r="5" spans="1:4" x14ac:dyDescent="0.25">
      <c r="A5" s="43" t="s">
        <v>580</v>
      </c>
      <c r="B5" s="43" t="s">
        <v>151</v>
      </c>
      <c r="C5" s="43" t="s">
        <v>102</v>
      </c>
      <c r="D5" s="43" t="s">
        <v>581</v>
      </c>
    </row>
    <row r="6" spans="1:4" x14ac:dyDescent="0.25">
      <c r="A6" s="43" t="s">
        <v>732</v>
      </c>
      <c r="B6" s="43" t="s">
        <v>151</v>
      </c>
      <c r="C6" s="43" t="s">
        <v>102</v>
      </c>
      <c r="D6" s="454" t="s">
        <v>733</v>
      </c>
    </row>
    <row r="7" spans="1:4" x14ac:dyDescent="0.25">
      <c r="A7" s="43" t="s">
        <v>764</v>
      </c>
      <c r="B7" s="43" t="s">
        <v>151</v>
      </c>
      <c r="C7" s="43" t="s">
        <v>102</v>
      </c>
      <c r="D7" s="537" t="s">
        <v>765</v>
      </c>
    </row>
    <row r="8" spans="1:4" x14ac:dyDescent="0.25">
      <c r="A8" s="43" t="s">
        <v>776</v>
      </c>
      <c r="C8" s="43" t="s">
        <v>777</v>
      </c>
      <c r="D8" s="43" t="s">
        <v>778</v>
      </c>
    </row>
    <row r="9" spans="1:4" x14ac:dyDescent="0.25">
      <c r="A9" s="43" t="s">
        <v>824</v>
      </c>
      <c r="B9" s="43" t="s">
        <v>215</v>
      </c>
      <c r="C9" s="43" t="s">
        <v>102</v>
      </c>
      <c r="D9" s="43" t="s">
        <v>825</v>
      </c>
    </row>
  </sheetData>
  <sortState xmlns:xlrd2="http://schemas.microsoft.com/office/spreadsheetml/2017/richdata2" ref="A2:D7">
    <sortCondition ref="A1:A7"/>
  </sortState>
  <hyperlinks>
    <hyperlink ref="D6" r:id="rId1" display="mailto:ecoon@gdeb.com" xr:uid="{705DE9BB-6356-4C44-BDD0-2ACB0AB895A4}"/>
    <hyperlink ref="D7" r:id="rId2" display="mailto:gwulffen@gdeb.com" xr:uid="{4A7A854E-F3DB-49A6-BC9C-200E4D7BFFCB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7F190-E9BA-472B-BB67-134FDF52AE8A}">
  <dimension ref="A1:J31"/>
  <sheetViews>
    <sheetView topLeftCell="A2" zoomScaleNormal="100" workbookViewId="0">
      <selection activeCell="E25" sqref="E25"/>
    </sheetView>
  </sheetViews>
  <sheetFormatPr defaultRowHeight="15" x14ac:dyDescent="0.25"/>
  <cols>
    <col min="1" max="1" width="19" bestFit="1" customWidth="1"/>
    <col min="2" max="2" width="18.42578125" bestFit="1" customWidth="1"/>
    <col min="3" max="3" width="5" bestFit="1" customWidth="1"/>
    <col min="4" max="4" width="9.140625" style="464" bestFit="1" customWidth="1"/>
    <col min="5" max="5" width="24.42578125" bestFit="1" customWidth="1"/>
    <col min="6" max="6" width="16.7109375" bestFit="1" customWidth="1"/>
    <col min="7" max="7" width="5" bestFit="1" customWidth="1"/>
  </cols>
  <sheetData>
    <row r="1" spans="1:10" s="110" customFormat="1" ht="27" thickBot="1" x14ac:dyDescent="0.3">
      <c r="A1" s="794" t="s">
        <v>749</v>
      </c>
      <c r="B1" s="795"/>
      <c r="C1" s="795"/>
      <c r="D1" s="795"/>
      <c r="E1" s="795"/>
      <c r="F1" s="795"/>
      <c r="G1" s="796"/>
      <c r="H1" s="465"/>
      <c r="I1" s="465"/>
      <c r="J1" s="465"/>
    </row>
    <row r="2" spans="1:10" s="110" customFormat="1" ht="20.100000000000001" customHeight="1" thickBot="1" x14ac:dyDescent="0.3">
      <c r="A2" s="797" t="s">
        <v>747</v>
      </c>
      <c r="B2" s="798"/>
      <c r="C2" s="798"/>
      <c r="D2" s="798"/>
      <c r="E2" s="798"/>
      <c r="F2" s="798"/>
      <c r="G2" s="799"/>
      <c r="H2" s="465"/>
      <c r="I2" s="465"/>
      <c r="J2" s="465"/>
    </row>
    <row r="3" spans="1:10" ht="15" customHeight="1" x14ac:dyDescent="0.25">
      <c r="A3" s="474" t="s">
        <v>745</v>
      </c>
      <c r="B3" s="466" t="s">
        <v>434</v>
      </c>
      <c r="C3" s="475">
        <v>5</v>
      </c>
      <c r="D3" s="792" t="s">
        <v>746</v>
      </c>
      <c r="E3" s="467" t="s">
        <v>508</v>
      </c>
      <c r="F3" s="466" t="s">
        <v>472</v>
      </c>
      <c r="G3" s="475">
        <v>0</v>
      </c>
    </row>
    <row r="4" spans="1:10" ht="15.75" customHeight="1" x14ac:dyDescent="0.25">
      <c r="A4" s="472" t="s">
        <v>496</v>
      </c>
      <c r="B4" s="29" t="s">
        <v>436</v>
      </c>
      <c r="C4" s="26">
        <v>0</v>
      </c>
      <c r="D4" s="792"/>
      <c r="E4" s="113" t="s">
        <v>508</v>
      </c>
      <c r="F4" s="29" t="s">
        <v>504</v>
      </c>
      <c r="G4" s="26">
        <v>14</v>
      </c>
    </row>
    <row r="5" spans="1:10" ht="15" customHeight="1" x14ac:dyDescent="0.25">
      <c r="A5" s="472" t="s">
        <v>496</v>
      </c>
      <c r="B5" s="29" t="s">
        <v>438</v>
      </c>
      <c r="C5" s="26">
        <v>11</v>
      </c>
      <c r="D5" s="792"/>
      <c r="E5" s="113" t="s">
        <v>508</v>
      </c>
      <c r="F5" s="130" t="s">
        <v>505</v>
      </c>
      <c r="G5" s="26">
        <v>0</v>
      </c>
    </row>
    <row r="6" spans="1:10" ht="15" customHeight="1" x14ac:dyDescent="0.25">
      <c r="A6" s="472" t="s">
        <v>496</v>
      </c>
      <c r="B6" s="29" t="s">
        <v>439</v>
      </c>
      <c r="C6" s="26">
        <v>13</v>
      </c>
      <c r="D6" s="792"/>
      <c r="E6" s="113" t="s">
        <v>508</v>
      </c>
      <c r="F6" s="130" t="s">
        <v>506</v>
      </c>
      <c r="G6" s="26">
        <v>0</v>
      </c>
    </row>
    <row r="7" spans="1:10" ht="15" customHeight="1" x14ac:dyDescent="0.25">
      <c r="A7" s="472" t="s">
        <v>496</v>
      </c>
      <c r="B7" s="29" t="s">
        <v>440</v>
      </c>
      <c r="C7" s="26">
        <v>6</v>
      </c>
      <c r="D7" s="792"/>
      <c r="E7" s="113" t="s">
        <v>508</v>
      </c>
      <c r="F7" s="130" t="s">
        <v>507</v>
      </c>
      <c r="G7" s="26">
        <v>2</v>
      </c>
    </row>
    <row r="8" spans="1:10" ht="15" customHeight="1" x14ac:dyDescent="0.25">
      <c r="A8" s="472" t="s">
        <v>496</v>
      </c>
      <c r="B8" s="29" t="s">
        <v>498</v>
      </c>
      <c r="C8" s="26">
        <v>8</v>
      </c>
      <c r="D8" s="792"/>
      <c r="E8" s="113" t="s">
        <v>508</v>
      </c>
      <c r="F8" s="130" t="s">
        <v>533</v>
      </c>
      <c r="G8" s="26">
        <v>0</v>
      </c>
    </row>
    <row r="9" spans="1:10" ht="15" customHeight="1" x14ac:dyDescent="0.25">
      <c r="A9" s="472" t="s">
        <v>496</v>
      </c>
      <c r="B9" s="29" t="s">
        <v>532</v>
      </c>
      <c r="C9" s="26">
        <v>7</v>
      </c>
      <c r="D9" s="792"/>
      <c r="E9" s="113" t="s">
        <v>508</v>
      </c>
      <c r="F9" s="130" t="s">
        <v>549</v>
      </c>
      <c r="G9" s="26">
        <v>24</v>
      </c>
    </row>
    <row r="10" spans="1:10" ht="19.5" customHeight="1" thickBot="1" x14ac:dyDescent="0.35">
      <c r="A10" s="476"/>
      <c r="B10" s="481" t="s">
        <v>531</v>
      </c>
      <c r="C10" s="478">
        <f>SUM(C3:C9)</f>
        <v>50</v>
      </c>
      <c r="D10" s="792"/>
      <c r="E10" s="476"/>
      <c r="F10" s="482" t="s">
        <v>531</v>
      </c>
      <c r="G10" s="478">
        <f>SUM(G3:G9)</f>
        <v>40</v>
      </c>
    </row>
    <row r="11" spans="1:10" s="23" customFormat="1" ht="15.75" customHeight="1" thickBot="1" x14ac:dyDescent="0.3">
      <c r="A11" s="800" t="s">
        <v>748</v>
      </c>
      <c r="B11" s="801"/>
      <c r="C11" s="801"/>
      <c r="D11" s="801"/>
      <c r="E11" s="801"/>
      <c r="F11" s="801"/>
      <c r="G11" s="802"/>
    </row>
    <row r="12" spans="1:10" ht="15.75" x14ac:dyDescent="0.25">
      <c r="A12" s="483" t="s">
        <v>412</v>
      </c>
      <c r="B12" s="484" t="s">
        <v>414</v>
      </c>
      <c r="C12" s="475">
        <v>4</v>
      </c>
      <c r="D12" s="792" t="s">
        <v>746</v>
      </c>
      <c r="E12" s="485" t="s">
        <v>421</v>
      </c>
      <c r="F12" s="486" t="s">
        <v>422</v>
      </c>
      <c r="G12" s="475">
        <v>0</v>
      </c>
    </row>
    <row r="13" spans="1:10" ht="15.75" x14ac:dyDescent="0.25">
      <c r="A13" s="468" t="s">
        <v>412</v>
      </c>
      <c r="B13" s="136" t="s">
        <v>415</v>
      </c>
      <c r="C13" s="26">
        <v>7</v>
      </c>
      <c r="D13" s="793"/>
      <c r="E13" s="144" t="s">
        <v>421</v>
      </c>
      <c r="F13" s="473" t="s">
        <v>423</v>
      </c>
      <c r="G13" s="26">
        <v>3</v>
      </c>
    </row>
    <row r="14" spans="1:10" ht="15.75" x14ac:dyDescent="0.25">
      <c r="A14" s="468" t="s">
        <v>412</v>
      </c>
      <c r="B14" s="136" t="s">
        <v>325</v>
      </c>
      <c r="C14" s="26">
        <v>15</v>
      </c>
      <c r="D14" s="793"/>
      <c r="E14" s="144" t="s">
        <v>421</v>
      </c>
      <c r="F14" s="473" t="s">
        <v>424</v>
      </c>
      <c r="G14" s="26">
        <v>14</v>
      </c>
    </row>
    <row r="15" spans="1:10" ht="15.75" x14ac:dyDescent="0.25">
      <c r="A15" s="468" t="s">
        <v>412</v>
      </c>
      <c r="B15" s="136" t="s">
        <v>416</v>
      </c>
      <c r="C15" s="26">
        <v>12</v>
      </c>
      <c r="D15" s="793"/>
      <c r="E15" s="144" t="s">
        <v>421</v>
      </c>
      <c r="F15" s="473" t="s">
        <v>425</v>
      </c>
      <c r="G15" s="26">
        <v>0</v>
      </c>
    </row>
    <row r="16" spans="1:10" ht="15.75" x14ac:dyDescent="0.25">
      <c r="A16" s="468" t="s">
        <v>412</v>
      </c>
      <c r="B16" s="136" t="s">
        <v>417</v>
      </c>
      <c r="C16" s="26">
        <v>0</v>
      </c>
      <c r="D16" s="793"/>
      <c r="E16" s="144" t="s">
        <v>421</v>
      </c>
      <c r="F16" s="473" t="s">
        <v>427</v>
      </c>
      <c r="G16" s="26">
        <v>0</v>
      </c>
    </row>
    <row r="17" spans="1:7" ht="15.75" x14ac:dyDescent="0.25">
      <c r="A17" s="468" t="s">
        <v>412</v>
      </c>
      <c r="B17" s="136" t="s">
        <v>500</v>
      </c>
      <c r="C17" s="26">
        <v>4</v>
      </c>
      <c r="D17" s="793"/>
      <c r="E17" s="144" t="s">
        <v>421</v>
      </c>
      <c r="F17" s="473" t="s">
        <v>428</v>
      </c>
      <c r="G17" s="26">
        <v>7</v>
      </c>
    </row>
    <row r="18" spans="1:7" ht="15.75" x14ac:dyDescent="0.25">
      <c r="A18" s="469"/>
      <c r="B18" s="470"/>
      <c r="C18" s="471"/>
      <c r="D18" s="793"/>
      <c r="E18" s="144" t="s">
        <v>421</v>
      </c>
      <c r="F18" s="473" t="s">
        <v>429</v>
      </c>
      <c r="G18" s="26">
        <v>7</v>
      </c>
    </row>
    <row r="19" spans="1:7" s="110" customFormat="1" ht="15.75" x14ac:dyDescent="0.25">
      <c r="A19" s="469"/>
      <c r="B19" s="470"/>
      <c r="C19" s="471"/>
      <c r="D19" s="793"/>
      <c r="E19" s="144" t="s">
        <v>421</v>
      </c>
      <c r="F19" s="473" t="s">
        <v>431</v>
      </c>
      <c r="G19" s="26">
        <v>9</v>
      </c>
    </row>
    <row r="20" spans="1:7" ht="19.5" thickBot="1" x14ac:dyDescent="0.35">
      <c r="A20" s="476"/>
      <c r="B20" s="477" t="s">
        <v>531</v>
      </c>
      <c r="C20" s="478">
        <f>SUM(C12:C18)</f>
        <v>42</v>
      </c>
      <c r="D20" s="793"/>
      <c r="E20" s="68"/>
      <c r="F20" s="479" t="s">
        <v>531</v>
      </c>
      <c r="G20" s="480">
        <f>SUM(G12:G19)</f>
        <v>40</v>
      </c>
    </row>
    <row r="21" spans="1:7" ht="27" thickBot="1" x14ac:dyDescent="0.3">
      <c r="A21" s="794" t="s">
        <v>750</v>
      </c>
      <c r="B21" s="795"/>
      <c r="C21" s="795"/>
      <c r="D21" s="795"/>
      <c r="E21" s="795"/>
      <c r="F21" s="795"/>
      <c r="G21" s="796"/>
    </row>
    <row r="22" spans="1:7" ht="21.75" thickBot="1" x14ac:dyDescent="0.3">
      <c r="A22" s="797" t="s">
        <v>747</v>
      </c>
      <c r="B22" s="798"/>
      <c r="C22" s="798"/>
      <c r="D22" s="798"/>
      <c r="E22" s="798"/>
      <c r="F22" s="798"/>
      <c r="G22" s="799"/>
    </row>
    <row r="23" spans="1:7" ht="15.75" x14ac:dyDescent="0.25">
      <c r="A23" s="474" t="s">
        <v>745</v>
      </c>
      <c r="B23" s="29" t="s">
        <v>434</v>
      </c>
      <c r="C23" s="495">
        <v>3</v>
      </c>
      <c r="D23" s="792" t="s">
        <v>746</v>
      </c>
      <c r="E23" s="483" t="s">
        <v>412</v>
      </c>
      <c r="F23" s="136" t="s">
        <v>312</v>
      </c>
      <c r="G23" s="495">
        <v>4</v>
      </c>
    </row>
    <row r="24" spans="1:7" ht="15.75" x14ac:dyDescent="0.25">
      <c r="A24" s="472" t="s">
        <v>496</v>
      </c>
      <c r="B24" s="29" t="s">
        <v>438</v>
      </c>
      <c r="C24" s="496">
        <v>2</v>
      </c>
      <c r="D24" s="793"/>
      <c r="E24" s="468" t="s">
        <v>412</v>
      </c>
      <c r="F24" s="136" t="s">
        <v>415</v>
      </c>
      <c r="G24" s="496">
        <v>2</v>
      </c>
    </row>
    <row r="25" spans="1:7" ht="15.75" x14ac:dyDescent="0.25">
      <c r="A25" s="472" t="s">
        <v>496</v>
      </c>
      <c r="B25" s="29" t="s">
        <v>439</v>
      </c>
      <c r="C25" s="496">
        <v>5</v>
      </c>
      <c r="D25" s="793"/>
      <c r="E25" s="468" t="s">
        <v>412</v>
      </c>
      <c r="F25" s="136" t="s">
        <v>325</v>
      </c>
      <c r="G25" s="496">
        <v>7</v>
      </c>
    </row>
    <row r="26" spans="1:7" ht="15.75" x14ac:dyDescent="0.25">
      <c r="A26" s="472" t="s">
        <v>496</v>
      </c>
      <c r="B26" s="29" t="s">
        <v>440</v>
      </c>
      <c r="C26" s="496">
        <v>11</v>
      </c>
      <c r="D26" s="793"/>
      <c r="E26" s="468" t="s">
        <v>412</v>
      </c>
      <c r="F26" s="136" t="s">
        <v>416</v>
      </c>
      <c r="G26" s="496">
        <v>16</v>
      </c>
    </row>
    <row r="27" spans="1:7" ht="15.75" x14ac:dyDescent="0.25">
      <c r="A27" s="472" t="s">
        <v>496</v>
      </c>
      <c r="B27" s="29" t="s">
        <v>498</v>
      </c>
      <c r="C27" s="496">
        <v>6</v>
      </c>
      <c r="D27" s="793"/>
      <c r="E27" s="468" t="s">
        <v>412</v>
      </c>
      <c r="F27" s="136" t="s">
        <v>417</v>
      </c>
      <c r="G27" s="496">
        <v>0</v>
      </c>
    </row>
    <row r="28" spans="1:7" ht="15.75" x14ac:dyDescent="0.25">
      <c r="A28" s="472" t="s">
        <v>496</v>
      </c>
      <c r="B28" s="127" t="s">
        <v>532</v>
      </c>
      <c r="C28" s="496">
        <v>5</v>
      </c>
      <c r="D28" s="793"/>
      <c r="E28" s="468" t="s">
        <v>412</v>
      </c>
      <c r="F28" s="136" t="s">
        <v>418</v>
      </c>
      <c r="G28" s="496">
        <v>9</v>
      </c>
    </row>
    <row r="29" spans="1:7" ht="15.75" x14ac:dyDescent="0.25">
      <c r="A29" s="472" t="s">
        <v>496</v>
      </c>
      <c r="B29" s="494"/>
      <c r="C29" s="496"/>
      <c r="D29" s="793"/>
      <c r="E29" s="468" t="s">
        <v>412</v>
      </c>
      <c r="F29" s="136" t="s">
        <v>500</v>
      </c>
      <c r="G29" s="496">
        <v>8</v>
      </c>
    </row>
    <row r="30" spans="1:7" ht="15.75" x14ac:dyDescent="0.25">
      <c r="A30" s="472" t="s">
        <v>496</v>
      </c>
      <c r="B30" s="494"/>
      <c r="C30" s="496"/>
      <c r="D30" s="793"/>
      <c r="E30" s="468" t="s">
        <v>412</v>
      </c>
      <c r="F30" s="137" t="s">
        <v>501</v>
      </c>
      <c r="G30" s="496">
        <v>0</v>
      </c>
    </row>
    <row r="31" spans="1:7" ht="18.75" x14ac:dyDescent="0.3">
      <c r="A31" s="476"/>
      <c r="B31" s="481" t="s">
        <v>531</v>
      </c>
      <c r="C31" s="478">
        <f>SUM(C23:C29)</f>
        <v>32</v>
      </c>
      <c r="D31" s="793"/>
      <c r="E31" s="476"/>
      <c r="F31" s="477" t="s">
        <v>531</v>
      </c>
      <c r="G31" s="478">
        <f>SUM(G23:G30)</f>
        <v>46</v>
      </c>
    </row>
  </sheetData>
  <mergeCells count="8">
    <mergeCell ref="D12:D20"/>
    <mergeCell ref="A21:G21"/>
    <mergeCell ref="A22:G22"/>
    <mergeCell ref="D23:D31"/>
    <mergeCell ref="A1:G1"/>
    <mergeCell ref="D3:D10"/>
    <mergeCell ref="A2:G2"/>
    <mergeCell ref="A11:G1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FA5B6-9776-4A3B-8269-844223C9AE9F}">
  <dimension ref="A1:G30"/>
  <sheetViews>
    <sheetView topLeftCell="A8" zoomScaleNormal="100" workbookViewId="0">
      <selection activeCell="N20" sqref="N20"/>
    </sheetView>
  </sheetViews>
  <sheetFormatPr defaultRowHeight="15" x14ac:dyDescent="0.25"/>
  <cols>
    <col min="1" max="1" width="13.42578125" style="414" bestFit="1" customWidth="1"/>
    <col min="2" max="2" width="19.140625" style="414" bestFit="1" customWidth="1"/>
    <col min="3" max="3" width="8.140625" style="414" bestFit="1" customWidth="1"/>
    <col min="4" max="4" width="5" style="414" customWidth="1"/>
    <col min="5" max="5" width="18.85546875" style="414" bestFit="1" customWidth="1"/>
    <col min="6" max="6" width="16.5703125" style="414" bestFit="1" customWidth="1"/>
    <col min="7" max="7" width="8.140625" style="414" bestFit="1" customWidth="1"/>
    <col min="8" max="16384" width="9.140625" style="414"/>
  </cols>
  <sheetData>
    <row r="1" spans="1:7" ht="27" thickBot="1" x14ac:dyDescent="0.3">
      <c r="A1" s="803" t="s">
        <v>728</v>
      </c>
      <c r="B1" s="804"/>
      <c r="C1" s="804"/>
      <c r="D1" s="804"/>
      <c r="E1" s="804"/>
      <c r="F1" s="804"/>
      <c r="G1" s="805"/>
    </row>
    <row r="2" spans="1:7" ht="21.75" thickBot="1" x14ac:dyDescent="0.4">
      <c r="A2" s="806" t="s">
        <v>724</v>
      </c>
      <c r="B2" s="807"/>
      <c r="C2" s="807"/>
      <c r="D2" s="415"/>
      <c r="E2" s="807" t="s">
        <v>730</v>
      </c>
      <c r="F2" s="807"/>
      <c r="G2" s="808"/>
    </row>
    <row r="3" spans="1:7" ht="18.75" x14ac:dyDescent="0.3">
      <c r="A3" s="416" t="s">
        <v>1</v>
      </c>
      <c r="B3" s="417" t="s">
        <v>722</v>
      </c>
      <c r="C3" s="417" t="s">
        <v>723</v>
      </c>
      <c r="D3" s="418"/>
      <c r="E3" s="417" t="s">
        <v>1</v>
      </c>
      <c r="F3" s="417" t="s">
        <v>722</v>
      </c>
      <c r="G3" s="419" t="s">
        <v>723</v>
      </c>
    </row>
    <row r="4" spans="1:7" ht="15.75" x14ac:dyDescent="0.25">
      <c r="A4" s="420" t="s">
        <v>725</v>
      </c>
      <c r="B4" s="420" t="s">
        <v>515</v>
      </c>
      <c r="C4" s="448">
        <v>8</v>
      </c>
      <c r="D4" s="422"/>
      <c r="E4" s="423" t="s">
        <v>471</v>
      </c>
      <c r="F4" s="424" t="s">
        <v>549</v>
      </c>
      <c r="G4" s="450">
        <v>11</v>
      </c>
    </row>
    <row r="5" spans="1:7" ht="15.75" x14ac:dyDescent="0.25">
      <c r="A5" s="420" t="s">
        <v>725</v>
      </c>
      <c r="B5" s="420" t="s">
        <v>511</v>
      </c>
      <c r="C5" s="448">
        <v>5</v>
      </c>
      <c r="D5" s="422"/>
      <c r="E5" s="423" t="s">
        <v>471</v>
      </c>
      <c r="F5" s="424" t="s">
        <v>504</v>
      </c>
      <c r="G5" s="450">
        <v>19</v>
      </c>
    </row>
    <row r="6" spans="1:7" ht="15.75" x14ac:dyDescent="0.25">
      <c r="A6" s="420" t="s">
        <v>725</v>
      </c>
      <c r="B6" s="420" t="s">
        <v>467</v>
      </c>
      <c r="C6" s="448">
        <v>2</v>
      </c>
      <c r="D6" s="422"/>
      <c r="E6" s="426" t="s">
        <v>115</v>
      </c>
      <c r="F6" s="427" t="s">
        <v>429</v>
      </c>
      <c r="G6" s="450">
        <v>11</v>
      </c>
    </row>
    <row r="7" spans="1:7" ht="15.75" x14ac:dyDescent="0.25">
      <c r="A7" s="428" t="s">
        <v>121</v>
      </c>
      <c r="B7" s="428" t="s">
        <v>498</v>
      </c>
      <c r="C7" s="448">
        <v>16</v>
      </c>
      <c r="D7" s="422"/>
      <c r="E7" s="429" t="s">
        <v>726</v>
      </c>
      <c r="F7" s="430" t="s">
        <v>488</v>
      </c>
      <c r="G7" s="450">
        <v>10</v>
      </c>
    </row>
    <row r="8" spans="1:7" ht="15.75" x14ac:dyDescent="0.25">
      <c r="A8" s="428" t="s">
        <v>121</v>
      </c>
      <c r="B8" s="428" t="s">
        <v>438</v>
      </c>
      <c r="C8" s="448">
        <v>6</v>
      </c>
      <c r="D8" s="422"/>
      <c r="E8" s="433" t="s">
        <v>726</v>
      </c>
      <c r="F8" s="434" t="s">
        <v>485</v>
      </c>
      <c r="G8" s="450">
        <v>7</v>
      </c>
    </row>
    <row r="9" spans="1:7" ht="16.5" thickBot="1" x14ac:dyDescent="0.3">
      <c r="A9" s="431" t="s">
        <v>121</v>
      </c>
      <c r="B9" s="431" t="s">
        <v>439</v>
      </c>
      <c r="C9" s="449">
        <v>12</v>
      </c>
      <c r="D9" s="432"/>
      <c r="E9" s="451"/>
      <c r="F9" s="451"/>
      <c r="G9" s="452"/>
    </row>
    <row r="10" spans="1:7" ht="15.75" thickBot="1" x14ac:dyDescent="0.3">
      <c r="A10" s="435"/>
      <c r="B10" s="436"/>
      <c r="C10" s="436"/>
      <c r="D10" s="437"/>
      <c r="E10" s="436"/>
      <c r="F10" s="436"/>
      <c r="G10" s="438"/>
    </row>
    <row r="11" spans="1:7" ht="27" thickBot="1" x14ac:dyDescent="0.3">
      <c r="A11" s="803" t="s">
        <v>727</v>
      </c>
      <c r="B11" s="804"/>
      <c r="C11" s="804"/>
      <c r="D11" s="804"/>
      <c r="E11" s="804"/>
      <c r="F11" s="804"/>
      <c r="G11" s="805"/>
    </row>
    <row r="12" spans="1:7" ht="21.75" thickBot="1" x14ac:dyDescent="0.4">
      <c r="A12" s="806" t="s">
        <v>724</v>
      </c>
      <c r="B12" s="807"/>
      <c r="C12" s="807"/>
      <c r="D12" s="415"/>
      <c r="E12" s="807" t="s">
        <v>730</v>
      </c>
      <c r="F12" s="807"/>
      <c r="G12" s="808"/>
    </row>
    <row r="13" spans="1:7" ht="18.75" x14ac:dyDescent="0.3">
      <c r="A13" s="416" t="s">
        <v>1</v>
      </c>
      <c r="B13" s="417" t="s">
        <v>722</v>
      </c>
      <c r="C13" s="417" t="s">
        <v>723</v>
      </c>
      <c r="D13" s="418"/>
      <c r="E13" s="417" t="s">
        <v>1</v>
      </c>
      <c r="F13" s="417" t="s">
        <v>722</v>
      </c>
      <c r="G13" s="419" t="s">
        <v>723</v>
      </c>
    </row>
    <row r="14" spans="1:7" ht="15.75" x14ac:dyDescent="0.25">
      <c r="A14" s="439"/>
      <c r="B14" s="439"/>
      <c r="C14" s="425"/>
      <c r="D14" s="639"/>
      <c r="E14" s="439"/>
      <c r="F14" s="439"/>
      <c r="G14" s="425"/>
    </row>
    <row r="15" spans="1:7" ht="15.75" x14ac:dyDescent="0.25">
      <c r="A15" s="439"/>
      <c r="B15" s="439"/>
      <c r="C15" s="425"/>
      <c r="D15" s="639"/>
      <c r="E15" s="439"/>
      <c r="F15" s="439"/>
      <c r="G15" s="425"/>
    </row>
    <row r="16" spans="1:7" ht="15.75" x14ac:dyDescent="0.25">
      <c r="A16" s="439"/>
      <c r="B16" s="439"/>
      <c r="C16" s="425"/>
      <c r="D16" s="639"/>
      <c r="E16" s="442"/>
      <c r="F16" s="442"/>
      <c r="G16" s="425"/>
    </row>
    <row r="17" spans="1:7" ht="15.75" x14ac:dyDescent="0.25">
      <c r="A17" s="443"/>
      <c r="B17" s="443"/>
      <c r="C17" s="425"/>
      <c r="D17" s="639"/>
      <c r="E17" s="442"/>
      <c r="F17" s="442"/>
      <c r="G17" s="425"/>
    </row>
    <row r="18" spans="1:7" ht="15.75" x14ac:dyDescent="0.25">
      <c r="A18" s="443"/>
      <c r="B18" s="443"/>
      <c r="C18" s="425"/>
      <c r="D18" s="639"/>
      <c r="E18" s="445"/>
      <c r="F18" s="445"/>
      <c r="G18" s="425"/>
    </row>
    <row r="19" spans="1:7" ht="15.75" x14ac:dyDescent="0.25">
      <c r="A19" s="443"/>
      <c r="B19" s="443"/>
      <c r="C19" s="425"/>
      <c r="D19" s="639"/>
      <c r="E19" s="445"/>
      <c r="F19" s="445"/>
      <c r="G19" s="425"/>
    </row>
    <row r="20" spans="1:7" x14ac:dyDescent="0.25">
      <c r="A20" s="640"/>
      <c r="B20" s="640"/>
      <c r="C20" s="640"/>
      <c r="D20" s="641"/>
      <c r="E20" s="640"/>
      <c r="F20" s="640"/>
      <c r="G20" s="640"/>
    </row>
    <row r="21" spans="1:7" ht="15.75" thickBot="1" x14ac:dyDescent="0.3">
      <c r="A21" s="636"/>
      <c r="B21" s="637"/>
      <c r="C21" s="637"/>
      <c r="D21" s="637"/>
      <c r="E21" s="637"/>
      <c r="F21" s="637"/>
      <c r="G21" s="638"/>
    </row>
    <row r="22" spans="1:7" ht="27" thickBot="1" x14ac:dyDescent="0.3">
      <c r="A22" s="803" t="s">
        <v>729</v>
      </c>
      <c r="B22" s="804"/>
      <c r="C22" s="804"/>
      <c r="D22" s="804"/>
      <c r="E22" s="804"/>
      <c r="F22" s="804"/>
      <c r="G22" s="805"/>
    </row>
    <row r="23" spans="1:7" ht="21.75" thickBot="1" x14ac:dyDescent="0.4">
      <c r="A23" s="623" t="s">
        <v>724</v>
      </c>
      <c r="B23" s="624"/>
      <c r="C23" s="624"/>
      <c r="D23" s="415"/>
      <c r="E23" s="624" t="s">
        <v>730</v>
      </c>
      <c r="F23" s="624"/>
      <c r="G23" s="625"/>
    </row>
    <row r="24" spans="1:7" ht="18.75" x14ac:dyDescent="0.3">
      <c r="A24" s="416" t="s">
        <v>1</v>
      </c>
      <c r="B24" s="417" t="s">
        <v>722</v>
      </c>
      <c r="C24" s="417" t="s">
        <v>723</v>
      </c>
      <c r="D24" s="418"/>
      <c r="E24" s="417" t="s">
        <v>1</v>
      </c>
      <c r="F24" s="417" t="s">
        <v>722</v>
      </c>
      <c r="G24" s="419" t="s">
        <v>723</v>
      </c>
    </row>
    <row r="25" spans="1:7" ht="15.75" x14ac:dyDescent="0.25">
      <c r="A25" s="439"/>
      <c r="B25" s="439"/>
      <c r="C25" s="421"/>
      <c r="D25" s="422"/>
      <c r="E25" s="440"/>
      <c r="F25" s="439"/>
      <c r="G25" s="425"/>
    </row>
    <row r="26" spans="1:7" ht="15.75" x14ac:dyDescent="0.25">
      <c r="A26" s="439"/>
      <c r="B26" s="439"/>
      <c r="C26" s="421"/>
      <c r="D26" s="422"/>
      <c r="E26" s="440"/>
      <c r="F26" s="439"/>
      <c r="G26" s="425"/>
    </row>
    <row r="27" spans="1:7" ht="15.75" x14ac:dyDescent="0.25">
      <c r="A27" s="439"/>
      <c r="B27" s="439"/>
      <c r="C27" s="421"/>
      <c r="D27" s="422"/>
      <c r="E27" s="441"/>
      <c r="F27" s="442"/>
      <c r="G27" s="425"/>
    </row>
    <row r="28" spans="1:7" ht="15.75" x14ac:dyDescent="0.25">
      <c r="A28" s="443"/>
      <c r="B28" s="443"/>
      <c r="C28" s="421"/>
      <c r="D28" s="422"/>
      <c r="E28" s="441"/>
      <c r="F28" s="442"/>
      <c r="G28" s="425"/>
    </row>
    <row r="29" spans="1:7" ht="15.75" x14ac:dyDescent="0.25">
      <c r="A29" s="443"/>
      <c r="B29" s="443"/>
      <c r="C29" s="421"/>
      <c r="D29" s="422"/>
      <c r="E29" s="444"/>
      <c r="F29" s="445"/>
      <c r="G29" s="425"/>
    </row>
    <row r="30" spans="1:7" ht="16.5" thickBot="1" x14ac:dyDescent="0.3">
      <c r="A30" s="443"/>
      <c r="B30" s="443"/>
      <c r="C30" s="421"/>
      <c r="D30" s="446"/>
      <c r="E30" s="444"/>
      <c r="F30" s="445"/>
      <c r="G30" s="425"/>
    </row>
  </sheetData>
  <mergeCells count="7">
    <mergeCell ref="A22:G22"/>
    <mergeCell ref="A2:C2"/>
    <mergeCell ref="E2:G2"/>
    <mergeCell ref="A1:G1"/>
    <mergeCell ref="A11:G11"/>
    <mergeCell ref="A12:C12"/>
    <mergeCell ref="E12:G1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/>
  <dimension ref="A1:P112"/>
  <sheetViews>
    <sheetView zoomScale="130" zoomScaleNormal="130" workbookViewId="0">
      <selection activeCell="A2" sqref="A2"/>
    </sheetView>
  </sheetViews>
  <sheetFormatPr defaultRowHeight="15" x14ac:dyDescent="0.25"/>
  <cols>
    <col min="1" max="1" width="9.140625" style="110"/>
    <col min="2" max="2" width="25.85546875" customWidth="1"/>
    <col min="3" max="3" width="5.5703125" bestFit="1" customWidth="1"/>
    <col min="4" max="4" width="6.7109375" bestFit="1" customWidth="1"/>
    <col min="5" max="5" width="13.140625" bestFit="1" customWidth="1"/>
    <col min="6" max="6" width="13.7109375" bestFit="1" customWidth="1"/>
    <col min="7" max="7" width="16.5703125" bestFit="1" customWidth="1"/>
    <col min="8" max="8" width="13.7109375" bestFit="1" customWidth="1"/>
    <col min="9" max="9" width="43.7109375" hidden="1" customWidth="1"/>
    <col min="10" max="10" width="6.28515625" bestFit="1" customWidth="1"/>
    <col min="11" max="11" width="8.7109375" style="7" customWidth="1"/>
    <col min="12" max="12" width="11.140625" customWidth="1"/>
    <col min="13" max="13" width="7.28515625" customWidth="1"/>
    <col min="14" max="14" width="6.7109375" customWidth="1"/>
    <col min="15" max="15" width="19.140625" customWidth="1"/>
    <col min="16" max="16" width="20.42578125" style="40" customWidth="1"/>
    <col min="17" max="17" width="18.28515625" customWidth="1"/>
    <col min="18" max="18" width="5.5703125" customWidth="1"/>
  </cols>
  <sheetData>
    <row r="1" spans="1:16" ht="28.5" x14ac:dyDescent="0.25">
      <c r="A1" s="751" t="s">
        <v>16</v>
      </c>
      <c r="B1" s="751"/>
      <c r="C1" s="751"/>
      <c r="D1" s="751"/>
      <c r="E1" s="751"/>
      <c r="F1" s="751"/>
      <c r="G1" s="751"/>
      <c r="H1" s="751"/>
      <c r="I1" s="751"/>
      <c r="J1" s="752"/>
      <c r="K1" s="75"/>
      <c r="P1"/>
    </row>
    <row r="2" spans="1:16" ht="18.75" x14ac:dyDescent="0.25">
      <c r="A2" s="111" t="s">
        <v>518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9" t="s">
        <v>9</v>
      </c>
      <c r="K2" s="76"/>
      <c r="P2"/>
    </row>
    <row r="3" spans="1:16" ht="15.6" customHeight="1" x14ac:dyDescent="0.25">
      <c r="A3" s="111">
        <v>1</v>
      </c>
      <c r="B3" s="147" t="s">
        <v>496</v>
      </c>
      <c r="C3" s="3">
        <f t="shared" ref="C3" si="0">COUNTIFS(ScheduleTeam1,TEAMABBREV(B3),ScheduleWinner,TEAMABBREV(B3))+COUNTIFS(ScheduleTeam2,TEAMABBREV(B3),ScheduleWinner,TEAMABBREV(B3))</f>
        <v>9</v>
      </c>
      <c r="D3" s="3">
        <f t="shared" ref="D3" si="1">COUNTIFS(ScheduleTeam1,TEAMABBREV(B3))+COUNTIFS(ScheduleTeam2,TEAMABBREV(B3))-COUNTIFS(ScheduleTeam1,TEAMABBREV(B3),ScheduleWinner,"TBD")-COUNTIFS(ScheduleTeam2,TEAMABBREV(B3),ScheduleWinner,"TBD")-C3</f>
        <v>1</v>
      </c>
      <c r="E3" s="3">
        <f t="shared" ref="E3" si="2">SUMIF(ScheduleTeam1,TEAMABBREV(B3),ScheduleTeam1Score)+SUMIF(ScheduleTeam2,TEAMABBREV(B3),ScheduleTeam2Score)</f>
        <v>357</v>
      </c>
      <c r="F3" s="3">
        <f t="shared" ref="F3" si="3">SUMIF(ScheduleTeam1,TEAMABBREV(B3),ScheduleTeam2Score)+SUMIF(ScheduleTeam2,TEAMABBREV(B3),ScheduleTeam1Score)</f>
        <v>251</v>
      </c>
      <c r="G3" s="3">
        <f t="shared" ref="G3" si="4">E3-F3</f>
        <v>106</v>
      </c>
      <c r="H3" s="3">
        <f t="shared" ref="H3" si="5">SUM(C3,D3)</f>
        <v>10</v>
      </c>
      <c r="I3" s="8" t="s">
        <v>721</v>
      </c>
      <c r="J3" s="8"/>
      <c r="K3" s="76"/>
      <c r="L3" s="809" t="s">
        <v>10</v>
      </c>
      <c r="M3" s="809"/>
      <c r="N3" s="809"/>
      <c r="P3"/>
    </row>
    <row r="4" spans="1:16" ht="15.6" customHeight="1" x14ac:dyDescent="0.25">
      <c r="A4" s="112">
        <v>2</v>
      </c>
      <c r="B4" s="141" t="s">
        <v>421</v>
      </c>
      <c r="C4" s="3">
        <f>COUNTIFS(ScheduleTeam1,TEAMABBREV(B4),ScheduleWinner,TEAMABBREV(B4))+COUNTIFS(ScheduleTeam2,TEAMABBREV(B4),ScheduleWinner,TEAMABBREV(B4))</f>
        <v>7</v>
      </c>
      <c r="D4" s="3">
        <f>COUNTIFS(ScheduleTeam1,TEAMABBREV(B4))+COUNTIFS(ScheduleTeam2,TEAMABBREV(B4))-COUNTIFS(ScheduleTeam1,TEAMABBREV(B4),ScheduleWinner,"TBD")-COUNTIFS(ScheduleTeam2,TEAMABBREV(B4),ScheduleWinner,"TBD")-C4</f>
        <v>3</v>
      </c>
      <c r="E4" s="3">
        <f>SUMIF(ScheduleTeam1,TEAMABBREV(B4),ScheduleTeam1Score)+SUMIF(ScheduleTeam2,TEAMABBREV(B4),ScheduleTeam2Score)</f>
        <v>415</v>
      </c>
      <c r="F4" s="3">
        <f>SUMIF(ScheduleTeam1,TEAMABBREV(B4),ScheduleTeam2Score)+SUMIF(ScheduleTeam2,TEAMABBREV(B4),ScheduleTeam1Score)</f>
        <v>275</v>
      </c>
      <c r="G4" s="3">
        <f>E4-F4</f>
        <v>140</v>
      </c>
      <c r="H4" s="3">
        <f>SUM(C4,D4)</f>
        <v>10</v>
      </c>
      <c r="I4" s="8" t="s">
        <v>718</v>
      </c>
      <c r="J4" s="8"/>
      <c r="K4" s="76"/>
      <c r="L4" s="809"/>
      <c r="M4" s="809"/>
      <c r="N4" s="809"/>
      <c r="P4"/>
    </row>
    <row r="5" spans="1:16" ht="15.6" customHeight="1" x14ac:dyDescent="0.25">
      <c r="A5" s="111">
        <v>3</v>
      </c>
      <c r="B5" s="5" t="s">
        <v>412</v>
      </c>
      <c r="C5" s="3">
        <f>COUNTIFS(ScheduleTeam1,TEAMABBREV(B5),ScheduleWinner,TEAMABBREV(B5))+COUNTIFS(ScheduleTeam2,TEAMABBREV(B5),ScheduleWinner,TEAMABBREV(B5))</f>
        <v>6</v>
      </c>
      <c r="D5" s="3">
        <f>COUNTIFS(ScheduleTeam1,TEAMABBREV(B5))+COUNTIFS(ScheduleTeam2,TEAMABBREV(B5))-COUNTIFS(ScheduleTeam1,TEAMABBREV(B5),ScheduleWinner,"TBD")-COUNTIFS(ScheduleTeam2,TEAMABBREV(B5),ScheduleWinner,"TBD")-C5</f>
        <v>4</v>
      </c>
      <c r="E5" s="3">
        <f>SUMIF(ScheduleTeam1,TEAMABBREV(B5),ScheduleTeam1Score)+SUMIF(ScheduleTeam2,TEAMABBREV(B5),ScheduleTeam2Score)</f>
        <v>293</v>
      </c>
      <c r="F5" s="3">
        <f>SUMIF(ScheduleTeam1,TEAMABBREV(B5),ScheduleTeam2Score)+SUMIF(ScheduleTeam2,TEAMABBREV(B5),ScheduleTeam1Score)</f>
        <v>280</v>
      </c>
      <c r="G5" s="3">
        <f>E5-F5</f>
        <v>13</v>
      </c>
      <c r="H5" s="3">
        <f>SUM(C5,D5)</f>
        <v>10</v>
      </c>
      <c r="I5" s="8" t="s">
        <v>717</v>
      </c>
      <c r="J5" s="8"/>
      <c r="K5" s="76"/>
      <c r="L5" s="809"/>
      <c r="M5" s="809"/>
      <c r="N5" s="809"/>
      <c r="P5"/>
    </row>
    <row r="6" spans="1:16" ht="15.6" customHeight="1" x14ac:dyDescent="0.25">
      <c r="A6" s="112">
        <v>4</v>
      </c>
      <c r="B6" s="116" t="s">
        <v>508</v>
      </c>
      <c r="C6" s="3">
        <f>COUNTIFS(ScheduleTeam1,TEAMABBREV(B6),ScheduleWinner,TEAMABBREV(B6))+COUNTIFS(ScheduleTeam2,TEAMABBREV(B6),ScheduleWinner,TEAMABBREV(B6))</f>
        <v>5</v>
      </c>
      <c r="D6" s="3">
        <f>COUNTIFS(ScheduleTeam1,TEAMABBREV(B6))+COUNTIFS(ScheduleTeam2,TEAMABBREV(B6))-COUNTIFS(ScheduleTeam1,TEAMABBREV(B6),ScheduleWinner,"TBD")-COUNTIFS(ScheduleTeam2,TEAMABBREV(B6),ScheduleWinner,"TBD")-C6</f>
        <v>5</v>
      </c>
      <c r="E6" s="3">
        <f>SUMIF(ScheduleTeam1,TEAMABBREV(B6),ScheduleTeam1Score)+SUMIF(ScheduleTeam2,TEAMABBREV(B6),ScheduleTeam2Score)</f>
        <v>299</v>
      </c>
      <c r="F6" s="3">
        <f>SUMIF(ScheduleTeam1,TEAMABBREV(B6),ScheduleTeam2Score)+SUMIF(ScheduleTeam2,TEAMABBREV(B6),ScheduleTeam1Score)</f>
        <v>347</v>
      </c>
      <c r="G6" s="3">
        <f>E6-F6</f>
        <v>-48</v>
      </c>
      <c r="H6" s="3">
        <f>SUM(C6,D6)</f>
        <v>10</v>
      </c>
      <c r="I6" s="8" t="s">
        <v>720</v>
      </c>
      <c r="J6" s="8"/>
      <c r="K6" s="76"/>
      <c r="L6" s="809"/>
      <c r="M6" s="809"/>
      <c r="N6" s="809"/>
      <c r="P6"/>
    </row>
    <row r="7" spans="1:16" ht="15.6" customHeight="1" x14ac:dyDescent="0.25">
      <c r="A7" s="111">
        <v>5</v>
      </c>
      <c r="B7" s="140" t="s">
        <v>17</v>
      </c>
      <c r="C7" s="3">
        <f>COUNTIFS(ScheduleTeam1,TEAMABBREV(B7),ScheduleWinner,TEAMABBREV(B7))+COUNTIFS(ScheduleTeam2,TEAMABBREV(B7),ScheduleWinner,TEAMABBREV(B7))</f>
        <v>2</v>
      </c>
      <c r="D7" s="3">
        <f>COUNTIFS(ScheduleTeam1,TEAMABBREV(B7))+COUNTIFS(ScheduleTeam2,TEAMABBREV(B7))-COUNTIFS(ScheduleTeam1,TEAMABBREV(B7),ScheduleWinner,"TBD")-COUNTIFS(ScheduleTeam2,TEAMABBREV(B7),ScheduleWinner,"TBD")-C7</f>
        <v>8</v>
      </c>
      <c r="E7" s="3">
        <f>SUMIF(ScheduleTeam1,TEAMABBREV(B7),ScheduleTeam1Score)+SUMIF(ScheduleTeam2,TEAMABBREV(B7),ScheduleTeam2Score)</f>
        <v>267</v>
      </c>
      <c r="F7" s="3">
        <f>SUMIF(ScheduleTeam1,TEAMABBREV(B7),ScheduleTeam2Score)+SUMIF(ScheduleTeam2,TEAMABBREV(B7),ScheduleTeam1Score)</f>
        <v>357</v>
      </c>
      <c r="G7" s="3">
        <f>E7-F7</f>
        <v>-90</v>
      </c>
      <c r="H7" s="3">
        <f>SUM(C7,D7)</f>
        <v>10</v>
      </c>
      <c r="I7" s="8" t="s">
        <v>546</v>
      </c>
      <c r="J7" s="8"/>
      <c r="K7" s="76"/>
      <c r="P7"/>
    </row>
    <row r="8" spans="1:16" ht="15.6" customHeight="1" x14ac:dyDescent="0.25">
      <c r="A8" s="112">
        <v>6</v>
      </c>
      <c r="B8" s="13" t="s">
        <v>432</v>
      </c>
      <c r="C8" s="3">
        <f>COUNTIFS(ScheduleTeam1,TEAMABBREV(B8),ScheduleWinner,TEAMABBREV(B8))+COUNTIFS(ScheduleTeam2,TEAMABBREV(B8),ScheduleWinner,TEAMABBREV(B8))</f>
        <v>1</v>
      </c>
      <c r="D8" s="3">
        <f>COUNTIFS(ScheduleTeam1,TEAMABBREV(B8))+COUNTIFS(ScheduleTeam2,TEAMABBREV(B8))-COUNTIFS(ScheduleTeam1,TEAMABBREV(B8),ScheduleWinner,"TBD")-COUNTIFS(ScheduleTeam2,TEAMABBREV(B8),ScheduleWinner,"TBD")-C8</f>
        <v>9</v>
      </c>
      <c r="E8" s="3">
        <f>SUMIF(ScheduleTeam1,TEAMABBREV(B8),ScheduleTeam1Score)+SUMIF(ScheduleTeam2,TEAMABBREV(B8),ScheduleTeam2Score)</f>
        <v>261</v>
      </c>
      <c r="F8" s="3">
        <f>SUMIF(ScheduleTeam1,TEAMABBREV(B8),ScheduleTeam2Score)+SUMIF(ScheduleTeam2,TEAMABBREV(B8),ScheduleTeam1Score)</f>
        <v>382</v>
      </c>
      <c r="G8" s="3">
        <f>E8-F8</f>
        <v>-121</v>
      </c>
      <c r="H8" s="3">
        <f>SUM(C8,D8)</f>
        <v>10</v>
      </c>
      <c r="I8" s="8" t="s">
        <v>719</v>
      </c>
      <c r="J8" s="8"/>
      <c r="K8" s="76"/>
      <c r="P8"/>
    </row>
    <row r="9" spans="1:16" ht="15.6" customHeight="1" x14ac:dyDescent="0.25">
      <c r="B9" t="s">
        <v>18</v>
      </c>
      <c r="K9"/>
      <c r="P9"/>
    </row>
    <row r="10" spans="1:16" ht="15" customHeight="1" x14ac:dyDescent="0.25">
      <c r="K10"/>
      <c r="P10"/>
    </row>
    <row r="11" spans="1:16" ht="15.75" customHeight="1" x14ac:dyDescent="0.25">
      <c r="K11"/>
      <c r="P11"/>
    </row>
    <row r="12" spans="1:16" ht="15.6" customHeight="1" x14ac:dyDescent="0.25">
      <c r="K12"/>
      <c r="P12"/>
    </row>
    <row r="13" spans="1:16" ht="15.6" customHeight="1" x14ac:dyDescent="0.25">
      <c r="K13"/>
      <c r="P13"/>
    </row>
    <row r="14" spans="1:16" ht="15.6" customHeight="1" x14ac:dyDescent="0.25">
      <c r="K14"/>
      <c r="P14"/>
    </row>
    <row r="15" spans="1:16" ht="15.6" customHeight="1" x14ac:dyDescent="0.25">
      <c r="K15"/>
      <c r="P15"/>
    </row>
    <row r="16" spans="1:16" ht="15.6" customHeight="1" x14ac:dyDescent="0.25">
      <c r="K16"/>
      <c r="P16"/>
    </row>
    <row r="17" spans="10:16" ht="15.6" customHeight="1" x14ac:dyDescent="0.25">
      <c r="K17"/>
      <c r="P17"/>
    </row>
    <row r="18" spans="10:16" ht="15.6" customHeight="1" x14ac:dyDescent="0.25">
      <c r="K18"/>
      <c r="P18"/>
    </row>
    <row r="19" spans="10:16" ht="15" customHeight="1" x14ac:dyDescent="0.25">
      <c r="K19"/>
      <c r="P19"/>
    </row>
    <row r="20" spans="10:16" ht="15" customHeight="1" x14ac:dyDescent="0.25">
      <c r="K20"/>
      <c r="P20"/>
    </row>
    <row r="21" spans="10:16" x14ac:dyDescent="0.25">
      <c r="P21"/>
    </row>
    <row r="22" spans="10:16" x14ac:dyDescent="0.25">
      <c r="P22"/>
    </row>
    <row r="23" spans="10:16" x14ac:dyDescent="0.25">
      <c r="P23"/>
    </row>
    <row r="24" spans="10:16" ht="15.75" x14ac:dyDescent="0.25">
      <c r="J24" s="10"/>
      <c r="P24"/>
    </row>
    <row r="25" spans="10:16" x14ac:dyDescent="0.25">
      <c r="P25"/>
    </row>
    <row r="26" spans="10:16" x14ac:dyDescent="0.25">
      <c r="P26"/>
    </row>
    <row r="27" spans="10:16" x14ac:dyDescent="0.25">
      <c r="P27"/>
    </row>
    <row r="28" spans="10:16" ht="15.75" x14ac:dyDescent="0.25">
      <c r="J28" s="10"/>
      <c r="P28"/>
    </row>
    <row r="29" spans="10:16" ht="15.75" x14ac:dyDescent="0.25">
      <c r="J29" s="10"/>
      <c r="P29"/>
    </row>
    <row r="30" spans="10:16" x14ac:dyDescent="0.25">
      <c r="P30"/>
    </row>
    <row r="31" spans="10:16" x14ac:dyDescent="0.25">
      <c r="P31"/>
    </row>
    <row r="32" spans="10:16" x14ac:dyDescent="0.25">
      <c r="P32"/>
    </row>
    <row r="33" spans="16:16" x14ac:dyDescent="0.25">
      <c r="P33"/>
    </row>
    <row r="34" spans="16:16" x14ac:dyDescent="0.25">
      <c r="P34"/>
    </row>
    <row r="35" spans="16:16" x14ac:dyDescent="0.25">
      <c r="P35"/>
    </row>
    <row r="36" spans="16:16" x14ac:dyDescent="0.25">
      <c r="P36"/>
    </row>
    <row r="37" spans="16:16" x14ac:dyDescent="0.25">
      <c r="P37"/>
    </row>
    <row r="38" spans="16:16" x14ac:dyDescent="0.25">
      <c r="P38"/>
    </row>
    <row r="39" spans="16:16" x14ac:dyDescent="0.25">
      <c r="P39"/>
    </row>
    <row r="40" spans="16:16" x14ac:dyDescent="0.25">
      <c r="P40"/>
    </row>
    <row r="41" spans="16:16" x14ac:dyDescent="0.25">
      <c r="P41"/>
    </row>
    <row r="42" spans="16:16" x14ac:dyDescent="0.25">
      <c r="P42"/>
    </row>
    <row r="43" spans="16:16" x14ac:dyDescent="0.25">
      <c r="P43"/>
    </row>
    <row r="44" spans="16:16" x14ac:dyDescent="0.25">
      <c r="P44"/>
    </row>
    <row r="45" spans="16:16" x14ac:dyDescent="0.25">
      <c r="P45"/>
    </row>
    <row r="46" spans="16:16" x14ac:dyDescent="0.25">
      <c r="P46"/>
    </row>
    <row r="47" spans="16:16" x14ac:dyDescent="0.25">
      <c r="P47"/>
    </row>
    <row r="48" spans="16:16" x14ac:dyDescent="0.25">
      <c r="P48"/>
    </row>
    <row r="49" spans="16:16" x14ac:dyDescent="0.25">
      <c r="P49"/>
    </row>
    <row r="50" spans="16:16" x14ac:dyDescent="0.25">
      <c r="P50"/>
    </row>
    <row r="51" spans="16:16" x14ac:dyDescent="0.25">
      <c r="P51"/>
    </row>
    <row r="52" spans="16:16" x14ac:dyDescent="0.25">
      <c r="P52"/>
    </row>
    <row r="53" spans="16:16" x14ac:dyDescent="0.25">
      <c r="P53"/>
    </row>
    <row r="54" spans="16:16" x14ac:dyDescent="0.25">
      <c r="P54"/>
    </row>
    <row r="55" spans="16:16" x14ac:dyDescent="0.25">
      <c r="P55"/>
    </row>
    <row r="56" spans="16:16" x14ac:dyDescent="0.25">
      <c r="P56"/>
    </row>
    <row r="57" spans="16:16" x14ac:dyDescent="0.25">
      <c r="P57"/>
    </row>
    <row r="58" spans="16:16" x14ac:dyDescent="0.25">
      <c r="P58"/>
    </row>
    <row r="59" spans="16:16" x14ac:dyDescent="0.25">
      <c r="P59"/>
    </row>
    <row r="60" spans="16:16" x14ac:dyDescent="0.25">
      <c r="P60"/>
    </row>
    <row r="61" spans="16:16" x14ac:dyDescent="0.25">
      <c r="P61"/>
    </row>
    <row r="62" spans="16:16" x14ac:dyDescent="0.25">
      <c r="P62"/>
    </row>
    <row r="63" spans="16:16" x14ac:dyDescent="0.25">
      <c r="P63"/>
    </row>
    <row r="64" spans="16:16" x14ac:dyDescent="0.25">
      <c r="P64"/>
    </row>
    <row r="65" spans="16:16" x14ac:dyDescent="0.25">
      <c r="P65"/>
    </row>
    <row r="66" spans="16:16" x14ac:dyDescent="0.25">
      <c r="P66"/>
    </row>
    <row r="67" spans="16:16" x14ac:dyDescent="0.25">
      <c r="P67"/>
    </row>
    <row r="68" spans="16:16" x14ac:dyDescent="0.25">
      <c r="P68"/>
    </row>
    <row r="69" spans="16:16" x14ac:dyDescent="0.25">
      <c r="P69"/>
    </row>
    <row r="70" spans="16:16" x14ac:dyDescent="0.25">
      <c r="P70"/>
    </row>
    <row r="71" spans="16:16" x14ac:dyDescent="0.25">
      <c r="P71"/>
    </row>
    <row r="72" spans="16:16" x14ac:dyDescent="0.25">
      <c r="P72"/>
    </row>
    <row r="73" spans="16:16" x14ac:dyDescent="0.25">
      <c r="P73"/>
    </row>
    <row r="74" spans="16:16" x14ac:dyDescent="0.25">
      <c r="P74"/>
    </row>
    <row r="75" spans="16:16" x14ac:dyDescent="0.25">
      <c r="P75"/>
    </row>
    <row r="76" spans="16:16" x14ac:dyDescent="0.25">
      <c r="P76"/>
    </row>
    <row r="77" spans="16:16" x14ac:dyDescent="0.25">
      <c r="P77"/>
    </row>
    <row r="78" spans="16:16" x14ac:dyDescent="0.25">
      <c r="P78"/>
    </row>
    <row r="79" spans="16:16" x14ac:dyDescent="0.25">
      <c r="P79"/>
    </row>
    <row r="80" spans="16:16" x14ac:dyDescent="0.25">
      <c r="P80"/>
    </row>
    <row r="81" spans="16:16" x14ac:dyDescent="0.25">
      <c r="P81"/>
    </row>
    <row r="82" spans="16:16" x14ac:dyDescent="0.25">
      <c r="P82"/>
    </row>
    <row r="83" spans="16:16" x14ac:dyDescent="0.25">
      <c r="P83"/>
    </row>
    <row r="84" spans="16:16" x14ac:dyDescent="0.25">
      <c r="P84"/>
    </row>
    <row r="85" spans="16:16" x14ac:dyDescent="0.25">
      <c r="P85"/>
    </row>
    <row r="86" spans="16:16" x14ac:dyDescent="0.25">
      <c r="P86"/>
    </row>
    <row r="87" spans="16:16" x14ac:dyDescent="0.25">
      <c r="P87"/>
    </row>
    <row r="88" spans="16:16" x14ac:dyDescent="0.25">
      <c r="P88"/>
    </row>
    <row r="89" spans="16:16" x14ac:dyDescent="0.25">
      <c r="P89"/>
    </row>
    <row r="90" spans="16:16" x14ac:dyDescent="0.25">
      <c r="P90"/>
    </row>
    <row r="91" spans="16:16" x14ac:dyDescent="0.25">
      <c r="P91"/>
    </row>
    <row r="92" spans="16:16" x14ac:dyDescent="0.25">
      <c r="P92"/>
    </row>
    <row r="93" spans="16:16" x14ac:dyDescent="0.25">
      <c r="P93"/>
    </row>
    <row r="94" spans="16:16" x14ac:dyDescent="0.25">
      <c r="P94"/>
    </row>
    <row r="95" spans="16:16" x14ac:dyDescent="0.25">
      <c r="P95"/>
    </row>
    <row r="96" spans="16:16" x14ac:dyDescent="0.25">
      <c r="P96"/>
    </row>
    <row r="97" spans="16:16" x14ac:dyDescent="0.25">
      <c r="P97"/>
    </row>
    <row r="98" spans="16:16" x14ac:dyDescent="0.25">
      <c r="P98"/>
    </row>
    <row r="99" spans="16:16" x14ac:dyDescent="0.25">
      <c r="P99"/>
    </row>
    <row r="100" spans="16:16" x14ac:dyDescent="0.25">
      <c r="P100"/>
    </row>
    <row r="101" spans="16:16" x14ac:dyDescent="0.25">
      <c r="P101"/>
    </row>
    <row r="102" spans="16:16" x14ac:dyDescent="0.25">
      <c r="P102"/>
    </row>
    <row r="103" spans="16:16" x14ac:dyDescent="0.25">
      <c r="P103"/>
    </row>
    <row r="104" spans="16:16" x14ac:dyDescent="0.25">
      <c r="P104"/>
    </row>
    <row r="105" spans="16:16" x14ac:dyDescent="0.25">
      <c r="P105"/>
    </row>
    <row r="106" spans="16:16" x14ac:dyDescent="0.25">
      <c r="P106"/>
    </row>
    <row r="107" spans="16:16" x14ac:dyDescent="0.25">
      <c r="P107"/>
    </row>
    <row r="108" spans="16:16" x14ac:dyDescent="0.25">
      <c r="P108"/>
    </row>
    <row r="109" spans="16:16" x14ac:dyDescent="0.25">
      <c r="P109"/>
    </row>
    <row r="110" spans="16:16" x14ac:dyDescent="0.25">
      <c r="P110"/>
    </row>
    <row r="111" spans="16:16" x14ac:dyDescent="0.25">
      <c r="P111"/>
    </row>
    <row r="112" spans="16:16" x14ac:dyDescent="0.25">
      <c r="P112"/>
    </row>
  </sheetData>
  <sortState xmlns:xlrd2="http://schemas.microsoft.com/office/spreadsheetml/2017/richdata2" ref="A4:I8">
    <sortCondition ref="A4:A8"/>
  </sortState>
  <mergeCells count="2">
    <mergeCell ref="L3:N6"/>
    <mergeCell ref="A1:J1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/>
  <dimension ref="A1:BC188"/>
  <sheetViews>
    <sheetView zoomScale="115" zoomScaleNormal="115" workbookViewId="0">
      <pane ySplit="1" topLeftCell="A17" activePane="bottomLeft" state="frozen"/>
      <selection pane="bottomLeft" activeCell="C35" sqref="C35"/>
    </sheetView>
  </sheetViews>
  <sheetFormatPr defaultColWidth="8.85546875" defaultRowHeight="15" x14ac:dyDescent="0.25"/>
  <cols>
    <col min="1" max="1" width="24.5703125" style="56" bestFit="1" customWidth="1"/>
    <col min="2" max="2" width="24.140625" style="56" bestFit="1" customWidth="1"/>
    <col min="3" max="3" width="7.7109375" style="53" bestFit="1" customWidth="1"/>
    <col min="4" max="11" width="7.7109375" style="25" bestFit="1" customWidth="1"/>
    <col min="12" max="12" width="8.7109375" style="25" bestFit="1" customWidth="1"/>
    <col min="13" max="13" width="8.5703125" style="25" bestFit="1" customWidth="1"/>
    <col min="14" max="14" width="12.140625" style="66" customWidth="1"/>
    <col min="15" max="15" width="8.85546875" style="39"/>
    <col min="16" max="16" width="8.85546875" style="11"/>
    <col min="17" max="17" width="25" style="11" bestFit="1" customWidth="1"/>
    <col min="18" max="18" width="10.7109375" style="11" customWidth="1"/>
    <col min="19" max="21" width="8.85546875" style="11"/>
    <col min="22" max="22" width="22" style="11" customWidth="1"/>
    <col min="23" max="23" width="11.42578125" style="11" customWidth="1"/>
    <col min="24" max="26" width="8.85546875" style="11"/>
    <col min="27" max="27" width="25.140625" style="11" customWidth="1"/>
    <col min="28" max="28" width="11.140625" style="11" customWidth="1"/>
    <col min="29" max="31" width="8.85546875" style="11"/>
    <col min="32" max="32" width="24.28515625" style="11" customWidth="1"/>
    <col min="33" max="33" width="11.42578125" style="11" customWidth="1"/>
    <col min="34" max="34" width="8.85546875" style="11"/>
    <col min="35" max="35" width="8.85546875" style="39"/>
    <col min="36" max="36" width="8.85546875" style="11"/>
    <col min="37" max="37" width="22.28515625" style="11" customWidth="1"/>
    <col min="38" max="38" width="9.5703125" style="11" customWidth="1"/>
    <col min="39" max="41" width="8.85546875" style="11"/>
    <col min="42" max="42" width="25.85546875" style="11" customWidth="1"/>
    <col min="43" max="43" width="11.5703125" style="11" customWidth="1"/>
    <col min="44" max="46" width="8.85546875" style="11"/>
    <col min="47" max="47" width="21.42578125" style="11" customWidth="1"/>
    <col min="48" max="48" width="11.42578125" style="11" customWidth="1"/>
    <col min="49" max="51" width="8.85546875" style="11"/>
    <col min="52" max="52" width="18.42578125" style="11" customWidth="1"/>
    <col min="53" max="53" width="11.85546875" style="11" customWidth="1"/>
    <col min="54" max="16384" width="8.85546875" style="11"/>
  </cols>
  <sheetData>
    <row r="1" spans="1:45" s="39" customFormat="1" x14ac:dyDescent="0.25">
      <c r="A1" s="50" t="s">
        <v>1</v>
      </c>
      <c r="B1" s="50" t="s">
        <v>296</v>
      </c>
      <c r="C1" s="50" t="s">
        <v>68</v>
      </c>
      <c r="D1" s="50" t="s">
        <v>71</v>
      </c>
      <c r="E1" s="50" t="s">
        <v>77</v>
      </c>
      <c r="F1" s="50" t="s">
        <v>81</v>
      </c>
      <c r="G1" s="50" t="s">
        <v>86</v>
      </c>
      <c r="H1" s="50" t="s">
        <v>103</v>
      </c>
      <c r="I1" s="50" t="s">
        <v>105</v>
      </c>
      <c r="J1" s="50" t="s">
        <v>108</v>
      </c>
      <c r="K1" s="50" t="s">
        <v>111</v>
      </c>
      <c r="L1" s="50" t="s">
        <v>112</v>
      </c>
      <c r="M1" s="385" t="s">
        <v>563</v>
      </c>
      <c r="N1" s="51" t="s">
        <v>298</v>
      </c>
      <c r="O1" s="52" t="s">
        <v>299</v>
      </c>
      <c r="P1" s="85"/>
      <c r="Q1" s="52"/>
      <c r="R1" s="52"/>
      <c r="S1" s="52"/>
      <c r="T1" s="52"/>
      <c r="U1" s="85"/>
      <c r="V1" s="52"/>
      <c r="W1" s="52"/>
      <c r="X1" s="52"/>
      <c r="Y1" s="52"/>
      <c r="Z1" s="85"/>
      <c r="AA1" s="52"/>
      <c r="AB1" s="52"/>
      <c r="AC1" s="52"/>
      <c r="AD1" s="52"/>
      <c r="AE1" s="85"/>
      <c r="AF1" s="52"/>
      <c r="AG1" s="52"/>
      <c r="AH1" s="52"/>
      <c r="AI1" s="52"/>
      <c r="AJ1" s="85"/>
      <c r="AK1" s="52"/>
      <c r="AL1" s="52"/>
      <c r="AM1" s="52"/>
      <c r="AN1" s="52"/>
      <c r="AO1" s="85"/>
      <c r="AP1" s="52"/>
      <c r="AQ1" s="52"/>
      <c r="AR1" s="52"/>
      <c r="AS1" s="52"/>
    </row>
    <row r="2" spans="1:45" ht="15" customHeight="1" x14ac:dyDescent="0.25">
      <c r="A2" s="142" t="s">
        <v>17</v>
      </c>
      <c r="B2" s="96" t="s">
        <v>484</v>
      </c>
      <c r="C2" s="93">
        <v>0</v>
      </c>
      <c r="D2" s="26">
        <v>0</v>
      </c>
      <c r="E2" s="26"/>
      <c r="F2" s="26">
        <v>2</v>
      </c>
      <c r="G2" s="26"/>
      <c r="H2" s="26"/>
      <c r="I2" s="26">
        <v>0</v>
      </c>
      <c r="J2" s="26"/>
      <c r="K2" s="26"/>
      <c r="L2" s="381"/>
      <c r="M2" s="386">
        <f>SUM(C2:L2)</f>
        <v>2</v>
      </c>
      <c r="N2" s="383">
        <f t="shared" ref="N2:N18" si="0">SUM(C2:L2)/O2</f>
        <v>0.5</v>
      </c>
      <c r="O2" s="32">
        <f t="shared" ref="O2:O8" si="1">COUNTA(C2:L2)</f>
        <v>4</v>
      </c>
      <c r="Q2" s="54"/>
      <c r="R2" s="54"/>
      <c r="S2" s="54"/>
      <c r="T2" s="54"/>
      <c r="V2" s="54"/>
      <c r="W2" s="54"/>
      <c r="X2" s="54"/>
      <c r="Y2" s="54"/>
      <c r="AA2" s="54"/>
      <c r="AB2" s="54"/>
      <c r="AC2" s="54"/>
      <c r="AD2" s="54"/>
      <c r="AF2" s="54"/>
      <c r="AG2" s="54"/>
      <c r="AH2" s="54"/>
      <c r="AI2" s="54"/>
      <c r="AK2" s="54"/>
      <c r="AL2" s="54"/>
      <c r="AM2" s="54"/>
      <c r="AN2" s="54"/>
      <c r="AP2" s="54"/>
      <c r="AQ2" s="54"/>
      <c r="AR2" s="54"/>
      <c r="AS2" s="54"/>
    </row>
    <row r="3" spans="1:45" ht="15.75" x14ac:dyDescent="0.25">
      <c r="A3" s="142" t="s">
        <v>17</v>
      </c>
      <c r="B3" s="96" t="s">
        <v>411</v>
      </c>
      <c r="C3" s="93"/>
      <c r="D3" s="26">
        <v>0</v>
      </c>
      <c r="E3" s="26"/>
      <c r="F3" s="26"/>
      <c r="G3" s="26"/>
      <c r="H3" s="26"/>
      <c r="I3" s="26"/>
      <c r="J3" s="26"/>
      <c r="K3" s="26"/>
      <c r="L3" s="381"/>
      <c r="M3" s="386">
        <f t="shared" ref="M3:M17" si="2">SUM(C3:L3)</f>
        <v>0</v>
      </c>
      <c r="N3" s="383">
        <f t="shared" si="0"/>
        <v>0</v>
      </c>
      <c r="O3" s="32">
        <f t="shared" si="1"/>
        <v>1</v>
      </c>
      <c r="R3" s="85"/>
      <c r="S3" s="85"/>
      <c r="T3" s="55"/>
      <c r="W3" s="85"/>
      <c r="X3" s="85"/>
      <c r="Y3" s="55"/>
      <c r="AB3" s="85"/>
      <c r="AC3" s="85"/>
      <c r="AD3" s="55"/>
      <c r="AI3" s="85"/>
    </row>
    <row r="4" spans="1:45" ht="15.75" x14ac:dyDescent="0.25">
      <c r="A4" s="142" t="s">
        <v>17</v>
      </c>
      <c r="B4" s="96" t="s">
        <v>485</v>
      </c>
      <c r="C4" s="93"/>
      <c r="D4" s="26"/>
      <c r="E4" s="26"/>
      <c r="F4" s="26"/>
      <c r="G4" s="26"/>
      <c r="H4" s="26"/>
      <c r="I4" s="26">
        <v>6</v>
      </c>
      <c r="J4" s="26">
        <v>3</v>
      </c>
      <c r="K4" s="26">
        <v>5</v>
      </c>
      <c r="L4" s="381"/>
      <c r="M4" s="386">
        <f t="shared" si="2"/>
        <v>14</v>
      </c>
      <c r="N4" s="383">
        <f t="shared" si="0"/>
        <v>4.666666666666667</v>
      </c>
      <c r="O4" s="32">
        <f t="shared" si="1"/>
        <v>3</v>
      </c>
      <c r="R4" s="85"/>
      <c r="S4" s="85"/>
      <c r="T4" s="55"/>
      <c r="W4" s="85"/>
      <c r="X4" s="85"/>
      <c r="Y4" s="55"/>
      <c r="AB4" s="85"/>
      <c r="AC4" s="85"/>
      <c r="AD4" s="55"/>
      <c r="AI4" s="85"/>
    </row>
    <row r="5" spans="1:45" ht="15.75" x14ac:dyDescent="0.25">
      <c r="A5" s="142" t="s">
        <v>17</v>
      </c>
      <c r="B5" s="96" t="s">
        <v>486</v>
      </c>
      <c r="C5" s="93">
        <v>0</v>
      </c>
      <c r="D5" s="26"/>
      <c r="E5" s="26">
        <v>0</v>
      </c>
      <c r="F5" s="26">
        <v>0</v>
      </c>
      <c r="G5" s="26"/>
      <c r="H5" s="26"/>
      <c r="I5" s="26"/>
      <c r="J5" s="26"/>
      <c r="K5" s="26"/>
      <c r="L5" s="381"/>
      <c r="M5" s="386">
        <f t="shared" si="2"/>
        <v>0</v>
      </c>
      <c r="N5" s="383">
        <f t="shared" si="0"/>
        <v>0</v>
      </c>
      <c r="O5" s="32">
        <f t="shared" si="1"/>
        <v>3</v>
      </c>
      <c r="R5" s="85"/>
      <c r="S5" s="85"/>
      <c r="T5" s="55"/>
      <c r="W5" s="85"/>
      <c r="X5" s="85"/>
      <c r="Y5" s="55"/>
      <c r="AB5" s="85"/>
      <c r="AC5" s="85"/>
      <c r="AD5" s="55"/>
      <c r="AI5" s="85"/>
    </row>
    <row r="6" spans="1:45" ht="15.75" x14ac:dyDescent="0.25">
      <c r="A6" s="142" t="s">
        <v>17</v>
      </c>
      <c r="B6" s="96" t="s">
        <v>487</v>
      </c>
      <c r="C6" s="93">
        <v>2</v>
      </c>
      <c r="D6" s="26">
        <v>8</v>
      </c>
      <c r="E6" s="26">
        <v>4</v>
      </c>
      <c r="F6" s="26"/>
      <c r="G6" s="26">
        <v>2</v>
      </c>
      <c r="H6" s="26">
        <v>7</v>
      </c>
      <c r="I6" s="26"/>
      <c r="J6" s="26">
        <v>6</v>
      </c>
      <c r="K6" s="26">
        <v>14</v>
      </c>
      <c r="L6" s="381"/>
      <c r="M6" s="386">
        <f t="shared" si="2"/>
        <v>43</v>
      </c>
      <c r="N6" s="383">
        <f t="shared" si="0"/>
        <v>6.1428571428571432</v>
      </c>
      <c r="O6" s="32">
        <f t="shared" si="1"/>
        <v>7</v>
      </c>
      <c r="R6" s="85"/>
      <c r="S6" s="85"/>
      <c r="T6" s="55"/>
      <c r="W6" s="85"/>
      <c r="X6" s="85"/>
      <c r="Y6" s="55"/>
      <c r="AB6" s="85"/>
      <c r="AC6" s="85"/>
      <c r="AD6" s="55"/>
      <c r="AI6" s="85"/>
    </row>
    <row r="7" spans="1:45" ht="15.75" x14ac:dyDescent="0.25">
      <c r="A7" s="142" t="s">
        <v>17</v>
      </c>
      <c r="B7" s="96" t="s">
        <v>410</v>
      </c>
      <c r="C7" s="93"/>
      <c r="D7" s="26"/>
      <c r="E7" s="26">
        <v>0</v>
      </c>
      <c r="F7" s="26"/>
      <c r="G7" s="26"/>
      <c r="H7" s="26"/>
      <c r="I7" s="26"/>
      <c r="J7" s="26"/>
      <c r="K7" s="26"/>
      <c r="L7" s="381"/>
      <c r="M7" s="386">
        <f t="shared" si="2"/>
        <v>0</v>
      </c>
      <c r="N7" s="383">
        <f t="shared" si="0"/>
        <v>0</v>
      </c>
      <c r="O7" s="32">
        <f t="shared" si="1"/>
        <v>1</v>
      </c>
      <c r="R7" s="85"/>
      <c r="S7" s="85"/>
      <c r="T7" s="55"/>
      <c r="W7" s="85"/>
      <c r="X7" s="85"/>
      <c r="Y7" s="55"/>
      <c r="AB7" s="85"/>
      <c r="AC7" s="85"/>
      <c r="AD7" s="55"/>
      <c r="AI7" s="85"/>
    </row>
    <row r="8" spans="1:45" ht="15.75" x14ac:dyDescent="0.25">
      <c r="A8" s="142" t="s">
        <v>17</v>
      </c>
      <c r="B8" s="96" t="s">
        <v>488</v>
      </c>
      <c r="C8" s="93">
        <v>7</v>
      </c>
      <c r="D8" s="26">
        <v>9</v>
      </c>
      <c r="E8" s="26">
        <v>6</v>
      </c>
      <c r="F8" s="26">
        <v>9</v>
      </c>
      <c r="G8" s="26">
        <v>10</v>
      </c>
      <c r="H8" s="26">
        <v>19</v>
      </c>
      <c r="I8" s="26">
        <v>12</v>
      </c>
      <c r="J8" s="26">
        <v>8</v>
      </c>
      <c r="K8" s="26">
        <v>6</v>
      </c>
      <c r="L8" s="381">
        <v>10</v>
      </c>
      <c r="M8" s="386">
        <f t="shared" si="2"/>
        <v>96</v>
      </c>
      <c r="N8" s="383">
        <f t="shared" si="0"/>
        <v>9.6</v>
      </c>
      <c r="O8" s="32">
        <f t="shared" si="1"/>
        <v>10</v>
      </c>
      <c r="R8" s="85"/>
      <c r="S8" s="85"/>
      <c r="T8" s="55"/>
      <c r="W8" s="85"/>
      <c r="X8" s="85"/>
      <c r="Y8" s="55"/>
      <c r="AB8" s="85"/>
      <c r="AC8" s="85"/>
      <c r="AD8" s="55"/>
      <c r="AI8" s="85"/>
    </row>
    <row r="9" spans="1:45" ht="15.75" x14ac:dyDescent="0.25">
      <c r="A9" s="142" t="s">
        <v>17</v>
      </c>
      <c r="B9" s="96" t="s">
        <v>489</v>
      </c>
      <c r="C9" s="93">
        <v>0</v>
      </c>
      <c r="D9" s="26">
        <v>0</v>
      </c>
      <c r="E9" s="26">
        <v>0</v>
      </c>
      <c r="F9" s="26">
        <v>2</v>
      </c>
      <c r="G9" s="26">
        <v>0</v>
      </c>
      <c r="H9" s="26">
        <v>4</v>
      </c>
      <c r="I9" s="26">
        <v>0</v>
      </c>
      <c r="J9" s="26">
        <v>0</v>
      </c>
      <c r="K9" s="26">
        <v>0</v>
      </c>
      <c r="L9" s="381">
        <v>6</v>
      </c>
      <c r="M9" s="386">
        <f t="shared" si="2"/>
        <v>12</v>
      </c>
      <c r="N9" s="383">
        <f t="shared" si="0"/>
        <v>1.2</v>
      </c>
      <c r="O9" s="32">
        <f t="shared" ref="O9:O18" si="3">COUNTA(C9:L9)</f>
        <v>10</v>
      </c>
      <c r="R9" s="85"/>
      <c r="S9" s="85"/>
      <c r="T9" s="55"/>
      <c r="W9" s="85"/>
      <c r="X9" s="85"/>
      <c r="Y9" s="55"/>
      <c r="AB9" s="85"/>
      <c r="AC9" s="85"/>
      <c r="AD9" s="55"/>
      <c r="AI9" s="85"/>
    </row>
    <row r="10" spans="1:45" ht="15.75" x14ac:dyDescent="0.25">
      <c r="A10" s="142" t="s">
        <v>17</v>
      </c>
      <c r="B10" s="96" t="s">
        <v>490</v>
      </c>
      <c r="C10" s="93">
        <v>0</v>
      </c>
      <c r="D10" s="26">
        <v>0</v>
      </c>
      <c r="E10" s="26">
        <v>9</v>
      </c>
      <c r="F10" s="26">
        <v>0</v>
      </c>
      <c r="G10" s="26">
        <v>3</v>
      </c>
      <c r="H10" s="26"/>
      <c r="I10" s="26"/>
      <c r="J10" s="26">
        <v>6</v>
      </c>
      <c r="K10" s="26">
        <v>0</v>
      </c>
      <c r="L10" s="381">
        <v>0</v>
      </c>
      <c r="M10" s="386">
        <f t="shared" si="2"/>
        <v>18</v>
      </c>
      <c r="N10" s="383">
        <f t="shared" si="0"/>
        <v>2.25</v>
      </c>
      <c r="O10" s="32">
        <f t="shared" si="3"/>
        <v>8</v>
      </c>
      <c r="R10" s="85"/>
      <c r="S10" s="85"/>
      <c r="T10" s="55"/>
      <c r="W10" s="85"/>
      <c r="X10" s="85"/>
      <c r="Y10" s="55"/>
      <c r="AB10" s="85"/>
      <c r="AC10" s="85"/>
      <c r="AD10" s="55"/>
      <c r="AI10" s="85"/>
    </row>
    <row r="11" spans="1:45" ht="15.75" x14ac:dyDescent="0.25">
      <c r="A11" s="142" t="s">
        <v>17</v>
      </c>
      <c r="B11" s="96" t="s">
        <v>491</v>
      </c>
      <c r="C11" s="93">
        <v>0</v>
      </c>
      <c r="D11" s="26"/>
      <c r="E11" s="26">
        <v>0</v>
      </c>
      <c r="F11" s="26">
        <v>0</v>
      </c>
      <c r="G11" s="26">
        <v>0</v>
      </c>
      <c r="H11" s="26">
        <v>0</v>
      </c>
      <c r="I11" s="26">
        <v>3</v>
      </c>
      <c r="J11" s="26">
        <v>0</v>
      </c>
      <c r="K11" s="26">
        <v>0</v>
      </c>
      <c r="L11" s="381">
        <v>0</v>
      </c>
      <c r="M11" s="386">
        <f t="shared" si="2"/>
        <v>3</v>
      </c>
      <c r="N11" s="383">
        <f t="shared" si="0"/>
        <v>0.33333333333333331</v>
      </c>
      <c r="O11" s="32">
        <f t="shared" si="3"/>
        <v>9</v>
      </c>
      <c r="R11" s="85"/>
      <c r="S11" s="85"/>
      <c r="T11" s="55"/>
      <c r="W11" s="85"/>
      <c r="X11" s="85"/>
      <c r="Y11" s="55"/>
      <c r="AB11" s="85"/>
      <c r="AC11" s="85"/>
      <c r="AD11" s="55"/>
      <c r="AI11" s="85"/>
    </row>
    <row r="12" spans="1:45" ht="15.75" x14ac:dyDescent="0.25">
      <c r="A12" s="142" t="s">
        <v>17</v>
      </c>
      <c r="B12" s="96" t="s">
        <v>494</v>
      </c>
      <c r="C12" s="93">
        <v>5</v>
      </c>
      <c r="D12" s="26">
        <v>1</v>
      </c>
      <c r="E12" s="26">
        <v>2</v>
      </c>
      <c r="F12" s="26"/>
      <c r="G12" s="26">
        <v>2</v>
      </c>
      <c r="H12" s="26">
        <v>0</v>
      </c>
      <c r="I12" s="26">
        <v>8</v>
      </c>
      <c r="J12" s="26">
        <v>0</v>
      </c>
      <c r="K12" s="26"/>
      <c r="L12" s="381">
        <v>5</v>
      </c>
      <c r="M12" s="386">
        <f t="shared" si="2"/>
        <v>23</v>
      </c>
      <c r="N12" s="383">
        <f t="shared" si="0"/>
        <v>2.875</v>
      </c>
      <c r="O12" s="32">
        <f t="shared" si="3"/>
        <v>8</v>
      </c>
      <c r="R12" s="85"/>
      <c r="S12" s="85"/>
      <c r="T12" s="55"/>
      <c r="W12" s="85"/>
      <c r="X12" s="85"/>
      <c r="Y12" s="55"/>
      <c r="AB12" s="85"/>
      <c r="AC12" s="85"/>
      <c r="AD12" s="55"/>
      <c r="AI12" s="85"/>
    </row>
    <row r="13" spans="1:45" ht="15.75" x14ac:dyDescent="0.25">
      <c r="A13" s="142" t="s">
        <v>17</v>
      </c>
      <c r="B13" s="96" t="s">
        <v>492</v>
      </c>
      <c r="C13" s="93">
        <v>0</v>
      </c>
      <c r="D13" s="26">
        <v>0</v>
      </c>
      <c r="E13" s="26">
        <v>0</v>
      </c>
      <c r="F13" s="26">
        <v>0</v>
      </c>
      <c r="G13" s="26"/>
      <c r="H13" s="26"/>
      <c r="I13" s="26"/>
      <c r="J13" s="26"/>
      <c r="K13" s="26"/>
      <c r="L13" s="381"/>
      <c r="M13" s="386">
        <f t="shared" si="2"/>
        <v>0</v>
      </c>
      <c r="N13" s="383">
        <f t="shared" si="0"/>
        <v>0</v>
      </c>
      <c r="O13" s="32">
        <f t="shared" si="3"/>
        <v>4</v>
      </c>
      <c r="AI13" s="85"/>
    </row>
    <row r="14" spans="1:45" ht="15.75" x14ac:dyDescent="0.25">
      <c r="A14" s="142" t="s">
        <v>17</v>
      </c>
      <c r="B14" s="120" t="s">
        <v>540</v>
      </c>
      <c r="C14" s="121"/>
      <c r="D14" s="118">
        <v>3</v>
      </c>
      <c r="E14" s="118"/>
      <c r="F14" s="118">
        <v>4</v>
      </c>
      <c r="G14" s="118">
        <v>0</v>
      </c>
      <c r="H14" s="118"/>
      <c r="I14" s="118"/>
      <c r="J14" s="118"/>
      <c r="K14" s="118">
        <v>2</v>
      </c>
      <c r="L14" s="382">
        <v>6</v>
      </c>
      <c r="M14" s="386">
        <f t="shared" si="2"/>
        <v>15</v>
      </c>
      <c r="N14" s="383">
        <f t="shared" si="0"/>
        <v>3</v>
      </c>
      <c r="O14" s="32">
        <f t="shared" si="3"/>
        <v>5</v>
      </c>
      <c r="AI14" s="132"/>
    </row>
    <row r="15" spans="1:45" ht="15.75" x14ac:dyDescent="0.25">
      <c r="A15" s="142" t="s">
        <v>17</v>
      </c>
      <c r="B15" s="120" t="s">
        <v>543</v>
      </c>
      <c r="C15" s="121"/>
      <c r="D15" s="118">
        <v>8</v>
      </c>
      <c r="E15" s="118">
        <v>5</v>
      </c>
      <c r="F15" s="118">
        <v>0</v>
      </c>
      <c r="G15" s="118">
        <v>8</v>
      </c>
      <c r="H15" s="118">
        <v>0</v>
      </c>
      <c r="I15" s="118">
        <v>8</v>
      </c>
      <c r="J15" s="118">
        <v>2</v>
      </c>
      <c r="K15" s="118">
        <v>4</v>
      </c>
      <c r="L15" s="382"/>
      <c r="M15" s="386">
        <f t="shared" si="2"/>
        <v>35</v>
      </c>
      <c r="N15" s="383">
        <f t="shared" si="0"/>
        <v>4.375</v>
      </c>
      <c r="O15" s="32">
        <f t="shared" si="3"/>
        <v>8</v>
      </c>
      <c r="AI15" s="132"/>
    </row>
    <row r="16" spans="1:45" ht="15.75" x14ac:dyDescent="0.25">
      <c r="A16" s="142" t="s">
        <v>17</v>
      </c>
      <c r="B16" s="120" t="s">
        <v>547</v>
      </c>
      <c r="C16" s="121"/>
      <c r="D16" s="118"/>
      <c r="E16" s="118">
        <v>2</v>
      </c>
      <c r="F16" s="118">
        <v>0</v>
      </c>
      <c r="G16" s="118">
        <v>2</v>
      </c>
      <c r="H16" s="118"/>
      <c r="I16" s="118"/>
      <c r="J16" s="118"/>
      <c r="K16" s="118"/>
      <c r="L16" s="382"/>
      <c r="M16" s="386">
        <f t="shared" si="2"/>
        <v>4</v>
      </c>
      <c r="N16" s="383">
        <f t="shared" si="0"/>
        <v>1.3333333333333333</v>
      </c>
      <c r="O16" s="32">
        <f t="shared" si="3"/>
        <v>3</v>
      </c>
      <c r="AI16" s="138"/>
    </row>
    <row r="17" spans="1:45" ht="16.5" thickBot="1" x14ac:dyDescent="0.3">
      <c r="A17" s="142" t="s">
        <v>17</v>
      </c>
      <c r="B17" s="120" t="s">
        <v>493</v>
      </c>
      <c r="C17" s="121"/>
      <c r="D17" s="118"/>
      <c r="E17" s="118">
        <v>0</v>
      </c>
      <c r="F17" s="118">
        <v>0</v>
      </c>
      <c r="G17" s="118">
        <v>0</v>
      </c>
      <c r="H17" s="118"/>
      <c r="I17" s="118"/>
      <c r="J17" s="118"/>
      <c r="K17" s="118">
        <v>0</v>
      </c>
      <c r="L17" s="382"/>
      <c r="M17" s="386">
        <f t="shared" si="2"/>
        <v>0</v>
      </c>
      <c r="N17" s="384">
        <f t="shared" si="0"/>
        <v>0</v>
      </c>
      <c r="O17" s="119">
        <f t="shared" si="3"/>
        <v>4</v>
      </c>
      <c r="AI17" s="85"/>
    </row>
    <row r="18" spans="1:45" ht="19.5" thickBot="1" x14ac:dyDescent="0.35">
      <c r="A18" s="68"/>
      <c r="B18" s="143" t="s">
        <v>530</v>
      </c>
      <c r="C18" s="122">
        <f>SUM(C2:C13)</f>
        <v>14</v>
      </c>
      <c r="D18" s="122">
        <f>SUM(D2:D15)</f>
        <v>29</v>
      </c>
      <c r="E18" s="122">
        <f t="shared" ref="E18:L18" si="4">SUM(E2:E17)</f>
        <v>28</v>
      </c>
      <c r="F18" s="122">
        <f t="shared" si="4"/>
        <v>17</v>
      </c>
      <c r="G18" s="122">
        <f t="shared" si="4"/>
        <v>27</v>
      </c>
      <c r="H18" s="122">
        <f t="shared" si="4"/>
        <v>30</v>
      </c>
      <c r="I18" s="122">
        <f t="shared" si="4"/>
        <v>37</v>
      </c>
      <c r="J18" s="122">
        <f t="shared" si="4"/>
        <v>25</v>
      </c>
      <c r="K18" s="122">
        <f t="shared" si="4"/>
        <v>31</v>
      </c>
      <c r="L18" s="122">
        <f t="shared" si="4"/>
        <v>27</v>
      </c>
      <c r="M18" s="387">
        <f>SUM(C18:L18)</f>
        <v>265</v>
      </c>
      <c r="N18" s="375">
        <f t="shared" si="0"/>
        <v>26.5</v>
      </c>
      <c r="O18" s="128">
        <f t="shared" si="3"/>
        <v>10</v>
      </c>
      <c r="AI18" s="114"/>
    </row>
    <row r="19" spans="1:45" x14ac:dyDescent="0.25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388"/>
      <c r="N19" s="68"/>
      <c r="O19" s="68"/>
      <c r="AI19" s="85"/>
    </row>
    <row r="20" spans="1:45" ht="15.75" x14ac:dyDescent="0.25">
      <c r="A20" s="98" t="s">
        <v>412</v>
      </c>
      <c r="B20" s="135" t="s">
        <v>413</v>
      </c>
      <c r="C20" s="93"/>
      <c r="D20" s="162"/>
      <c r="E20" s="26">
        <v>0</v>
      </c>
      <c r="F20" s="26"/>
      <c r="G20" s="26">
        <v>2</v>
      </c>
      <c r="H20" s="26">
        <v>0</v>
      </c>
      <c r="I20" s="26">
        <v>3</v>
      </c>
      <c r="J20" s="26">
        <v>3</v>
      </c>
      <c r="K20" s="26">
        <v>2</v>
      </c>
      <c r="L20" s="381"/>
      <c r="M20" s="386">
        <f t="shared" ref="M20:M32" si="5">SUM(C20:L20)</f>
        <v>10</v>
      </c>
      <c r="N20" s="383">
        <f t="shared" ref="N20:N33" si="6">SUM(C20:L20)/O20</f>
        <v>1.6666666666666667</v>
      </c>
      <c r="O20" s="32">
        <f t="shared" ref="O20:O33" si="7">COUNTA(C20:L20)</f>
        <v>6</v>
      </c>
      <c r="Q20" s="63"/>
      <c r="R20" s="63"/>
      <c r="S20" s="63"/>
      <c r="T20" s="63"/>
      <c r="V20" s="63"/>
      <c r="W20" s="63"/>
      <c r="X20" s="63"/>
      <c r="Y20" s="63"/>
      <c r="AA20" s="63"/>
      <c r="AB20" s="63"/>
      <c r="AC20" s="63"/>
      <c r="AD20" s="63"/>
      <c r="AF20" s="63"/>
      <c r="AG20" s="63"/>
      <c r="AH20" s="63"/>
      <c r="AI20" s="63"/>
      <c r="AK20" s="63"/>
      <c r="AL20" s="63"/>
      <c r="AM20" s="63"/>
      <c r="AN20" s="63"/>
      <c r="AP20" s="63"/>
      <c r="AQ20" s="63"/>
      <c r="AR20" s="63"/>
      <c r="AS20" s="63"/>
    </row>
    <row r="21" spans="1:45" ht="15.75" x14ac:dyDescent="0.25">
      <c r="A21" s="98" t="s">
        <v>412</v>
      </c>
      <c r="B21" s="136" t="s">
        <v>414</v>
      </c>
      <c r="C21" s="93">
        <v>2</v>
      </c>
      <c r="D21" s="162"/>
      <c r="E21" s="26"/>
      <c r="F21" s="26">
        <v>15</v>
      </c>
      <c r="G21" s="26">
        <v>0</v>
      </c>
      <c r="H21" s="26">
        <v>8</v>
      </c>
      <c r="I21" s="26">
        <v>6</v>
      </c>
      <c r="J21" s="26"/>
      <c r="K21" s="26">
        <v>6</v>
      </c>
      <c r="L21" s="381"/>
      <c r="M21" s="386">
        <f t="shared" si="5"/>
        <v>37</v>
      </c>
      <c r="N21" s="383">
        <f t="shared" si="6"/>
        <v>6.166666666666667</v>
      </c>
      <c r="O21" s="32">
        <f t="shared" si="7"/>
        <v>6</v>
      </c>
      <c r="Q21" s="64"/>
      <c r="R21" s="64"/>
      <c r="S21" s="64"/>
      <c r="T21" s="64"/>
      <c r="V21" s="64"/>
      <c r="W21" s="64"/>
      <c r="X21" s="64"/>
      <c r="Y21" s="64"/>
      <c r="AA21" s="64"/>
      <c r="AB21" s="64"/>
      <c r="AC21" s="64"/>
      <c r="AD21" s="64"/>
      <c r="AF21" s="64"/>
      <c r="AG21" s="64"/>
      <c r="AH21" s="64"/>
      <c r="AI21" s="54"/>
      <c r="AK21" s="64"/>
      <c r="AL21" s="64"/>
      <c r="AM21" s="64"/>
      <c r="AN21" s="54"/>
      <c r="AP21" s="64"/>
      <c r="AQ21" s="64"/>
      <c r="AR21" s="64"/>
      <c r="AS21" s="54"/>
    </row>
    <row r="22" spans="1:45" ht="15.75" x14ac:dyDescent="0.25">
      <c r="A22" s="98" t="s">
        <v>412</v>
      </c>
      <c r="B22" s="136" t="s">
        <v>312</v>
      </c>
      <c r="C22" s="93">
        <v>6</v>
      </c>
      <c r="D22" s="162"/>
      <c r="E22" s="26"/>
      <c r="F22" s="26"/>
      <c r="G22" s="26">
        <v>14</v>
      </c>
      <c r="H22" s="26">
        <v>8</v>
      </c>
      <c r="I22" s="26"/>
      <c r="J22" s="26"/>
      <c r="K22" s="26"/>
      <c r="L22" s="381"/>
      <c r="M22" s="386">
        <f t="shared" si="5"/>
        <v>28</v>
      </c>
      <c r="N22" s="383">
        <f t="shared" si="6"/>
        <v>9.3333333333333339</v>
      </c>
      <c r="O22" s="32">
        <f t="shared" si="7"/>
        <v>3</v>
      </c>
      <c r="AI22" s="85"/>
    </row>
    <row r="23" spans="1:45" ht="15.75" x14ac:dyDescent="0.25">
      <c r="A23" s="98" t="s">
        <v>412</v>
      </c>
      <c r="B23" s="136" t="s">
        <v>415</v>
      </c>
      <c r="C23" s="93">
        <v>3</v>
      </c>
      <c r="D23" s="162"/>
      <c r="E23" s="26">
        <v>0</v>
      </c>
      <c r="F23" s="26"/>
      <c r="G23" s="26">
        <v>2</v>
      </c>
      <c r="H23" s="26">
        <v>6</v>
      </c>
      <c r="I23" s="26">
        <v>2</v>
      </c>
      <c r="J23" s="26">
        <v>0</v>
      </c>
      <c r="K23" s="26">
        <v>4</v>
      </c>
      <c r="L23" s="381">
        <v>2</v>
      </c>
      <c r="M23" s="386">
        <f t="shared" si="5"/>
        <v>19</v>
      </c>
      <c r="N23" s="383">
        <f t="shared" si="6"/>
        <v>2.375</v>
      </c>
      <c r="O23" s="32">
        <f t="shared" si="7"/>
        <v>8</v>
      </c>
      <c r="AI23" s="85"/>
    </row>
    <row r="24" spans="1:45" ht="15.75" x14ac:dyDescent="0.25">
      <c r="A24" s="98" t="s">
        <v>412</v>
      </c>
      <c r="B24" s="136" t="s">
        <v>325</v>
      </c>
      <c r="C24" s="93"/>
      <c r="D24" s="162"/>
      <c r="E24" s="26"/>
      <c r="F24" s="26"/>
      <c r="G24" s="26">
        <v>7</v>
      </c>
      <c r="H24" s="26">
        <v>0</v>
      </c>
      <c r="I24" s="26">
        <v>8</v>
      </c>
      <c r="J24" s="26"/>
      <c r="K24" s="26"/>
      <c r="L24" s="381"/>
      <c r="M24" s="386">
        <f t="shared" si="5"/>
        <v>15</v>
      </c>
      <c r="N24" s="383">
        <f t="shared" si="6"/>
        <v>5</v>
      </c>
      <c r="O24" s="32">
        <f t="shared" si="7"/>
        <v>3</v>
      </c>
      <c r="AI24" s="85"/>
    </row>
    <row r="25" spans="1:45" ht="15.75" x14ac:dyDescent="0.25">
      <c r="A25" s="98" t="s">
        <v>412</v>
      </c>
      <c r="B25" s="136" t="s">
        <v>416</v>
      </c>
      <c r="C25" s="93">
        <v>5</v>
      </c>
      <c r="D25" s="162"/>
      <c r="E25" s="26">
        <v>0</v>
      </c>
      <c r="F25" s="26">
        <v>4</v>
      </c>
      <c r="G25" s="26"/>
      <c r="H25" s="26"/>
      <c r="I25" s="26"/>
      <c r="J25" s="26">
        <v>5</v>
      </c>
      <c r="K25" s="26"/>
      <c r="L25" s="381">
        <v>11</v>
      </c>
      <c r="M25" s="386">
        <f t="shared" si="5"/>
        <v>25</v>
      </c>
      <c r="N25" s="383">
        <f t="shared" si="6"/>
        <v>5</v>
      </c>
      <c r="O25" s="32">
        <f t="shared" si="7"/>
        <v>5</v>
      </c>
      <c r="AI25" s="85"/>
    </row>
    <row r="26" spans="1:45" ht="15.75" x14ac:dyDescent="0.25">
      <c r="A26" s="98" t="s">
        <v>412</v>
      </c>
      <c r="B26" s="136" t="s">
        <v>417</v>
      </c>
      <c r="C26" s="93"/>
      <c r="D26" s="162"/>
      <c r="E26" s="26"/>
      <c r="F26" s="26">
        <v>0</v>
      </c>
      <c r="G26" s="26">
        <v>4</v>
      </c>
      <c r="H26" s="26">
        <v>2</v>
      </c>
      <c r="I26" s="26">
        <v>6</v>
      </c>
      <c r="J26" s="26">
        <v>2</v>
      </c>
      <c r="K26" s="26"/>
      <c r="L26" s="381"/>
      <c r="M26" s="386">
        <f t="shared" si="5"/>
        <v>14</v>
      </c>
      <c r="N26" s="383">
        <f t="shared" si="6"/>
        <v>2.8</v>
      </c>
      <c r="O26" s="32">
        <f t="shared" si="7"/>
        <v>5</v>
      </c>
      <c r="AI26" s="85"/>
    </row>
    <row r="27" spans="1:45" ht="15.75" x14ac:dyDescent="0.25">
      <c r="A27" s="98" t="s">
        <v>412</v>
      </c>
      <c r="B27" s="136" t="s">
        <v>418</v>
      </c>
      <c r="C27" s="93">
        <v>4</v>
      </c>
      <c r="D27" s="162"/>
      <c r="E27" s="26">
        <v>14</v>
      </c>
      <c r="F27" s="26"/>
      <c r="G27" s="26"/>
      <c r="H27" s="26">
        <v>4</v>
      </c>
      <c r="I27" s="26">
        <v>15</v>
      </c>
      <c r="J27" s="26">
        <v>9</v>
      </c>
      <c r="K27" s="26"/>
      <c r="L27" s="381"/>
      <c r="M27" s="386">
        <f t="shared" si="5"/>
        <v>46</v>
      </c>
      <c r="N27" s="383">
        <f t="shared" si="6"/>
        <v>9.1999999999999993</v>
      </c>
      <c r="O27" s="32">
        <f t="shared" si="7"/>
        <v>5</v>
      </c>
      <c r="AI27" s="85"/>
    </row>
    <row r="28" spans="1:45" ht="15.75" x14ac:dyDescent="0.25">
      <c r="A28" s="98" t="s">
        <v>412</v>
      </c>
      <c r="B28" s="136" t="s">
        <v>419</v>
      </c>
      <c r="C28" s="93"/>
      <c r="D28" s="162"/>
      <c r="E28" s="26"/>
      <c r="F28" s="26"/>
      <c r="G28" s="26"/>
      <c r="H28" s="26"/>
      <c r="I28" s="26"/>
      <c r="J28" s="26"/>
      <c r="K28" s="26"/>
      <c r="L28" s="381"/>
      <c r="M28" s="386">
        <f t="shared" si="5"/>
        <v>0</v>
      </c>
      <c r="N28" s="383" t="e">
        <f t="shared" si="6"/>
        <v>#DIV/0!</v>
      </c>
      <c r="O28" s="32">
        <f t="shared" si="7"/>
        <v>0</v>
      </c>
      <c r="AI28" s="85"/>
    </row>
    <row r="29" spans="1:45" ht="15.75" x14ac:dyDescent="0.25">
      <c r="A29" s="98" t="s">
        <v>412</v>
      </c>
      <c r="B29" s="136" t="s">
        <v>420</v>
      </c>
      <c r="C29" s="93"/>
      <c r="D29" s="162"/>
      <c r="E29" s="26">
        <v>0</v>
      </c>
      <c r="F29" s="26">
        <v>0</v>
      </c>
      <c r="G29" s="26"/>
      <c r="H29" s="26">
        <v>0</v>
      </c>
      <c r="I29" s="26"/>
      <c r="J29" s="26"/>
      <c r="K29" s="26"/>
      <c r="L29" s="381">
        <v>3</v>
      </c>
      <c r="M29" s="386">
        <f t="shared" si="5"/>
        <v>3</v>
      </c>
      <c r="N29" s="383">
        <f t="shared" si="6"/>
        <v>0.75</v>
      </c>
      <c r="O29" s="32">
        <f t="shared" si="7"/>
        <v>4</v>
      </c>
      <c r="AI29" s="85"/>
    </row>
    <row r="30" spans="1:45" ht="15.75" x14ac:dyDescent="0.25">
      <c r="A30" s="98" t="s">
        <v>412</v>
      </c>
      <c r="B30" s="136" t="s">
        <v>311</v>
      </c>
      <c r="C30" s="93"/>
      <c r="D30" s="162"/>
      <c r="E30" s="26"/>
      <c r="F30" s="26">
        <v>6</v>
      </c>
      <c r="G30" s="26"/>
      <c r="H30" s="26"/>
      <c r="I30" s="26"/>
      <c r="J30" s="26"/>
      <c r="K30" s="26"/>
      <c r="L30" s="381"/>
      <c r="M30" s="386">
        <f t="shared" si="5"/>
        <v>6</v>
      </c>
      <c r="N30" s="383">
        <f t="shared" si="6"/>
        <v>6</v>
      </c>
      <c r="O30" s="32">
        <f t="shared" si="7"/>
        <v>1</v>
      </c>
      <c r="AI30" s="85"/>
    </row>
    <row r="31" spans="1:45" ht="15.75" x14ac:dyDescent="0.25">
      <c r="A31" s="98" t="s">
        <v>412</v>
      </c>
      <c r="B31" s="136" t="s">
        <v>500</v>
      </c>
      <c r="C31" s="93">
        <v>4</v>
      </c>
      <c r="D31" s="162"/>
      <c r="E31" s="26">
        <v>7</v>
      </c>
      <c r="F31" s="26">
        <v>17</v>
      </c>
      <c r="G31" s="26">
        <v>4</v>
      </c>
      <c r="H31" s="26">
        <v>4</v>
      </c>
      <c r="I31" s="26">
        <v>0</v>
      </c>
      <c r="J31" s="26">
        <v>4</v>
      </c>
      <c r="K31" s="26">
        <v>14</v>
      </c>
      <c r="L31" s="381"/>
      <c r="M31" s="386">
        <f t="shared" si="5"/>
        <v>54</v>
      </c>
      <c r="N31" s="383">
        <f t="shared" si="6"/>
        <v>6.75</v>
      </c>
      <c r="O31" s="32">
        <f t="shared" si="7"/>
        <v>8</v>
      </c>
      <c r="AI31" s="85"/>
    </row>
    <row r="32" spans="1:45" ht="16.5" thickBot="1" x14ac:dyDescent="0.3">
      <c r="A32" s="98" t="s">
        <v>412</v>
      </c>
      <c r="B32" s="137" t="s">
        <v>501</v>
      </c>
      <c r="C32" s="121">
        <v>5</v>
      </c>
      <c r="D32" s="163"/>
      <c r="E32" s="118">
        <v>0</v>
      </c>
      <c r="F32" s="118">
        <v>2</v>
      </c>
      <c r="G32" s="118">
        <v>7</v>
      </c>
      <c r="H32" s="118">
        <v>1</v>
      </c>
      <c r="I32" s="118">
        <v>2</v>
      </c>
      <c r="J32" s="118">
        <v>4</v>
      </c>
      <c r="K32" s="118">
        <v>5</v>
      </c>
      <c r="L32" s="382">
        <v>10</v>
      </c>
      <c r="M32" s="386">
        <f t="shared" si="5"/>
        <v>36</v>
      </c>
      <c r="N32" s="384">
        <f t="shared" si="6"/>
        <v>4</v>
      </c>
      <c r="O32" s="119">
        <f t="shared" si="7"/>
        <v>9</v>
      </c>
      <c r="AI32" s="85"/>
    </row>
    <row r="33" spans="1:50" ht="19.5" thickBot="1" x14ac:dyDescent="0.35">
      <c r="A33" s="68"/>
      <c r="B33" s="123" t="s">
        <v>530</v>
      </c>
      <c r="C33" s="122">
        <f>SUM(C20:C32)</f>
        <v>29</v>
      </c>
      <c r="D33" s="164"/>
      <c r="E33" s="122">
        <f t="shared" ref="E33:L33" si="8">SUM(E20:E32)</f>
        <v>21</v>
      </c>
      <c r="F33" s="122">
        <f t="shared" si="8"/>
        <v>44</v>
      </c>
      <c r="G33" s="122">
        <f t="shared" si="8"/>
        <v>40</v>
      </c>
      <c r="H33" s="122">
        <f t="shared" si="8"/>
        <v>33</v>
      </c>
      <c r="I33" s="122">
        <f t="shared" si="8"/>
        <v>42</v>
      </c>
      <c r="J33" s="122">
        <f t="shared" si="8"/>
        <v>27</v>
      </c>
      <c r="K33" s="122">
        <f t="shared" si="8"/>
        <v>31</v>
      </c>
      <c r="L33" s="122">
        <f t="shared" si="8"/>
        <v>26</v>
      </c>
      <c r="M33" s="387">
        <f>SUM(C33:L33)</f>
        <v>293</v>
      </c>
      <c r="N33" s="375">
        <f t="shared" si="6"/>
        <v>32.555555555555557</v>
      </c>
      <c r="O33" s="128">
        <f t="shared" si="7"/>
        <v>9</v>
      </c>
      <c r="AI33" s="114"/>
    </row>
    <row r="34" spans="1:50" x14ac:dyDescent="0.25">
      <c r="A34" s="57"/>
      <c r="B34" s="57"/>
      <c r="C34" s="58"/>
      <c r="D34" s="60"/>
      <c r="E34" s="60"/>
      <c r="F34" s="60"/>
      <c r="G34" s="60"/>
      <c r="H34" s="60"/>
      <c r="I34" s="60"/>
      <c r="J34" s="60"/>
      <c r="K34" s="60"/>
      <c r="L34" s="60"/>
      <c r="M34" s="389"/>
      <c r="N34" s="61"/>
      <c r="O34" s="69"/>
      <c r="Q34" s="64"/>
      <c r="R34" s="64"/>
      <c r="S34" s="64"/>
      <c r="T34" s="54"/>
      <c r="V34" s="64"/>
      <c r="W34" s="64"/>
      <c r="X34" s="64"/>
      <c r="Y34" s="54"/>
      <c r="AA34" s="64"/>
      <c r="AB34" s="64"/>
      <c r="AC34" s="64"/>
      <c r="AD34" s="54"/>
      <c r="AF34" s="64"/>
      <c r="AG34" s="64"/>
      <c r="AH34" s="64"/>
      <c r="AI34" s="54"/>
      <c r="AK34" s="64"/>
      <c r="AL34" s="64"/>
      <c r="AM34" s="64"/>
      <c r="AN34" s="54"/>
    </row>
    <row r="35" spans="1:50" ht="16.5" thickBot="1" x14ac:dyDescent="0.3">
      <c r="A35" s="144" t="s">
        <v>421</v>
      </c>
      <c r="B35" s="94" t="s">
        <v>422</v>
      </c>
      <c r="C35" s="26">
        <v>1</v>
      </c>
      <c r="D35" s="26">
        <v>7</v>
      </c>
      <c r="E35" s="26">
        <v>0</v>
      </c>
      <c r="F35" s="26"/>
      <c r="G35" s="26">
        <v>9</v>
      </c>
      <c r="H35" s="26">
        <v>2</v>
      </c>
      <c r="I35" s="26">
        <v>4</v>
      </c>
      <c r="J35" s="26">
        <v>6</v>
      </c>
      <c r="K35" s="26">
        <v>4</v>
      </c>
      <c r="L35" s="381">
        <v>6</v>
      </c>
      <c r="M35" s="386">
        <f t="shared" ref="M35:M44" si="9">SUM(C35:L35)</f>
        <v>39</v>
      </c>
      <c r="N35" s="383">
        <f t="shared" ref="N35:N45" si="10">SUM(C35:L35)/O35</f>
        <v>4.333333333333333</v>
      </c>
      <c r="O35" s="32">
        <f t="shared" ref="O35:O45" si="11">COUNTA(C35:L35)</f>
        <v>9</v>
      </c>
      <c r="AI35" s="85"/>
    </row>
    <row r="36" spans="1:50" ht="16.5" thickBot="1" x14ac:dyDescent="0.3">
      <c r="A36" s="144" t="s">
        <v>421</v>
      </c>
      <c r="B36" s="94" t="s">
        <v>423</v>
      </c>
      <c r="C36" s="26">
        <v>2</v>
      </c>
      <c r="D36" s="26">
        <v>4</v>
      </c>
      <c r="E36" s="26">
        <v>2</v>
      </c>
      <c r="F36" s="26">
        <v>0</v>
      </c>
      <c r="G36" s="26">
        <v>6</v>
      </c>
      <c r="H36" s="26"/>
      <c r="I36" s="26">
        <v>8</v>
      </c>
      <c r="J36" s="26">
        <v>3</v>
      </c>
      <c r="K36" s="26">
        <v>2</v>
      </c>
      <c r="L36" s="381">
        <v>5</v>
      </c>
      <c r="M36" s="386">
        <f t="shared" si="9"/>
        <v>32</v>
      </c>
      <c r="N36" s="383">
        <f t="shared" si="10"/>
        <v>3.5555555555555554</v>
      </c>
      <c r="O36" s="32">
        <f t="shared" si="11"/>
        <v>9</v>
      </c>
      <c r="AI36" s="85"/>
    </row>
    <row r="37" spans="1:50" ht="16.5" thickBot="1" x14ac:dyDescent="0.3">
      <c r="A37" s="144" t="s">
        <v>421</v>
      </c>
      <c r="B37" s="94" t="s">
        <v>424</v>
      </c>
      <c r="C37" s="26">
        <v>4</v>
      </c>
      <c r="D37" s="26"/>
      <c r="E37" s="26"/>
      <c r="F37" s="26">
        <v>17</v>
      </c>
      <c r="G37" s="26">
        <v>14</v>
      </c>
      <c r="H37" s="26">
        <v>11</v>
      </c>
      <c r="I37" s="26">
        <v>18</v>
      </c>
      <c r="J37" s="26"/>
      <c r="K37" s="26">
        <v>6</v>
      </c>
      <c r="L37" s="381">
        <v>12</v>
      </c>
      <c r="M37" s="386">
        <f t="shared" si="9"/>
        <v>82</v>
      </c>
      <c r="N37" s="383">
        <f t="shared" si="10"/>
        <v>11.714285714285714</v>
      </c>
      <c r="O37" s="32">
        <f t="shared" si="11"/>
        <v>7</v>
      </c>
      <c r="AI37" s="85"/>
    </row>
    <row r="38" spans="1:50" ht="16.5" thickBot="1" x14ac:dyDescent="0.3">
      <c r="A38" s="144" t="s">
        <v>421</v>
      </c>
      <c r="B38" s="94" t="s">
        <v>425</v>
      </c>
      <c r="C38" s="26">
        <v>2</v>
      </c>
      <c r="D38" s="26">
        <v>4</v>
      </c>
      <c r="E38" s="26">
        <v>0</v>
      </c>
      <c r="F38" s="26"/>
      <c r="G38" s="26">
        <v>6</v>
      </c>
      <c r="H38" s="26">
        <v>2</v>
      </c>
      <c r="I38" s="26"/>
      <c r="J38" s="26"/>
      <c r="K38" s="26">
        <v>2</v>
      </c>
      <c r="L38" s="381">
        <v>2</v>
      </c>
      <c r="M38" s="386">
        <f t="shared" si="9"/>
        <v>18</v>
      </c>
      <c r="N38" s="383">
        <f t="shared" si="10"/>
        <v>2.5714285714285716</v>
      </c>
      <c r="O38" s="32">
        <f t="shared" si="11"/>
        <v>7</v>
      </c>
      <c r="AI38" s="85"/>
    </row>
    <row r="39" spans="1:50" ht="16.5" thickBot="1" x14ac:dyDescent="0.3">
      <c r="A39" s="144" t="s">
        <v>421</v>
      </c>
      <c r="B39" s="94" t="s">
        <v>426</v>
      </c>
      <c r="C39" s="26">
        <v>2</v>
      </c>
      <c r="D39" s="26">
        <v>5</v>
      </c>
      <c r="E39" s="26"/>
      <c r="F39" s="26">
        <v>10</v>
      </c>
      <c r="G39" s="26"/>
      <c r="H39" s="26">
        <v>7</v>
      </c>
      <c r="I39" s="26"/>
      <c r="J39" s="26">
        <v>5</v>
      </c>
      <c r="K39" s="26">
        <v>8</v>
      </c>
      <c r="L39" s="381">
        <v>6</v>
      </c>
      <c r="M39" s="386">
        <f t="shared" si="9"/>
        <v>43</v>
      </c>
      <c r="N39" s="383">
        <f t="shared" si="10"/>
        <v>6.1428571428571432</v>
      </c>
      <c r="O39" s="32">
        <f t="shared" si="11"/>
        <v>7</v>
      </c>
      <c r="AI39" s="85"/>
    </row>
    <row r="40" spans="1:50" ht="16.5" thickBot="1" x14ac:dyDescent="0.3">
      <c r="A40" s="144" t="s">
        <v>421</v>
      </c>
      <c r="B40" s="94" t="s">
        <v>427</v>
      </c>
      <c r="C40" s="26">
        <v>2</v>
      </c>
      <c r="D40" s="26">
        <v>0</v>
      </c>
      <c r="E40" s="26">
        <v>0</v>
      </c>
      <c r="F40" s="26">
        <v>0</v>
      </c>
      <c r="G40" s="26"/>
      <c r="H40" s="26"/>
      <c r="I40" s="26"/>
      <c r="J40" s="26"/>
      <c r="K40" s="26"/>
      <c r="L40" s="381">
        <v>0</v>
      </c>
      <c r="M40" s="386">
        <f t="shared" si="9"/>
        <v>2</v>
      </c>
      <c r="N40" s="383">
        <f t="shared" si="10"/>
        <v>0.4</v>
      </c>
      <c r="O40" s="32">
        <f t="shared" si="11"/>
        <v>5</v>
      </c>
      <c r="AI40" s="85"/>
    </row>
    <row r="41" spans="1:50" ht="16.5" thickBot="1" x14ac:dyDescent="0.3">
      <c r="A41" s="144" t="s">
        <v>421</v>
      </c>
      <c r="B41" s="94" t="s">
        <v>428</v>
      </c>
      <c r="C41" s="26">
        <v>8</v>
      </c>
      <c r="D41" s="26">
        <v>11</v>
      </c>
      <c r="E41" s="26">
        <v>3</v>
      </c>
      <c r="F41" s="26">
        <v>7</v>
      </c>
      <c r="G41" s="26">
        <v>2</v>
      </c>
      <c r="H41" s="26">
        <v>5</v>
      </c>
      <c r="I41" s="26"/>
      <c r="J41" s="26">
        <v>6</v>
      </c>
      <c r="K41" s="26"/>
      <c r="L41" s="381">
        <v>2</v>
      </c>
      <c r="M41" s="386">
        <f t="shared" si="9"/>
        <v>44</v>
      </c>
      <c r="N41" s="383">
        <f t="shared" si="10"/>
        <v>5.5</v>
      </c>
      <c r="O41" s="32">
        <f t="shared" si="11"/>
        <v>8</v>
      </c>
      <c r="AI41" s="85"/>
    </row>
    <row r="42" spans="1:50" ht="16.5" thickBot="1" x14ac:dyDescent="0.3">
      <c r="A42" s="144" t="s">
        <v>421</v>
      </c>
      <c r="B42" s="94" t="s">
        <v>429</v>
      </c>
      <c r="C42" s="26">
        <v>11</v>
      </c>
      <c r="D42" s="26">
        <v>20</v>
      </c>
      <c r="E42" s="26">
        <v>5</v>
      </c>
      <c r="F42" s="26">
        <v>10</v>
      </c>
      <c r="G42" s="26">
        <v>7</v>
      </c>
      <c r="H42" s="26">
        <v>10</v>
      </c>
      <c r="I42" s="26">
        <v>3</v>
      </c>
      <c r="J42" s="26">
        <v>0</v>
      </c>
      <c r="K42" s="26">
        <v>11</v>
      </c>
      <c r="L42" s="381">
        <v>15</v>
      </c>
      <c r="M42" s="386">
        <f t="shared" si="9"/>
        <v>92</v>
      </c>
      <c r="N42" s="383">
        <f t="shared" si="10"/>
        <v>9.1999999999999993</v>
      </c>
      <c r="O42" s="32">
        <f t="shared" si="11"/>
        <v>10</v>
      </c>
      <c r="AI42" s="85"/>
    </row>
    <row r="43" spans="1:50" ht="16.5" thickBot="1" x14ac:dyDescent="0.3">
      <c r="A43" s="144" t="s">
        <v>421</v>
      </c>
      <c r="B43" s="94" t="s">
        <v>430</v>
      </c>
      <c r="C43" s="26">
        <v>4</v>
      </c>
      <c r="D43" s="26">
        <v>6</v>
      </c>
      <c r="E43" s="26">
        <v>4</v>
      </c>
      <c r="F43" s="26">
        <v>4</v>
      </c>
      <c r="G43" s="26">
        <v>4</v>
      </c>
      <c r="H43" s="26">
        <v>6</v>
      </c>
      <c r="I43" s="26">
        <v>2</v>
      </c>
      <c r="J43" s="26"/>
      <c r="K43" s="26"/>
      <c r="L43" s="381"/>
      <c r="M43" s="386">
        <f t="shared" si="9"/>
        <v>30</v>
      </c>
      <c r="N43" s="383">
        <f t="shared" si="10"/>
        <v>4.2857142857142856</v>
      </c>
      <c r="O43" s="32">
        <f t="shared" si="11"/>
        <v>7</v>
      </c>
      <c r="AI43" s="85"/>
    </row>
    <row r="44" spans="1:50" ht="16.5" thickBot="1" x14ac:dyDescent="0.3">
      <c r="A44" s="145" t="s">
        <v>421</v>
      </c>
      <c r="B44" s="117" t="s">
        <v>431</v>
      </c>
      <c r="C44" s="118">
        <v>3</v>
      </c>
      <c r="D44" s="118">
        <v>8</v>
      </c>
      <c r="E44" s="118">
        <v>4</v>
      </c>
      <c r="F44" s="118"/>
      <c r="G44" s="118"/>
      <c r="H44" s="118"/>
      <c r="I44" s="118"/>
      <c r="J44" s="118">
        <v>2</v>
      </c>
      <c r="K44" s="118">
        <v>6</v>
      </c>
      <c r="L44" s="382">
        <v>10</v>
      </c>
      <c r="M44" s="386">
        <f t="shared" si="9"/>
        <v>33</v>
      </c>
      <c r="N44" s="384">
        <f t="shared" si="10"/>
        <v>5.5</v>
      </c>
      <c r="O44" s="119">
        <f t="shared" si="11"/>
        <v>6</v>
      </c>
      <c r="AI44" s="85"/>
    </row>
    <row r="45" spans="1:50" ht="19.5" thickBot="1" x14ac:dyDescent="0.35">
      <c r="A45" s="68"/>
      <c r="B45" s="146" t="s">
        <v>530</v>
      </c>
      <c r="C45" s="122">
        <f>SUM(C35:C44)</f>
        <v>39</v>
      </c>
      <c r="D45" s="122">
        <f t="shared" ref="D45:L45" si="12">SUM(D35:D44)</f>
        <v>65</v>
      </c>
      <c r="E45" s="122">
        <f t="shared" si="12"/>
        <v>18</v>
      </c>
      <c r="F45" s="122">
        <f t="shared" si="12"/>
        <v>48</v>
      </c>
      <c r="G45" s="122">
        <f t="shared" si="12"/>
        <v>48</v>
      </c>
      <c r="H45" s="122">
        <f t="shared" si="12"/>
        <v>43</v>
      </c>
      <c r="I45" s="122">
        <f t="shared" si="12"/>
        <v>35</v>
      </c>
      <c r="J45" s="122">
        <f t="shared" si="12"/>
        <v>22</v>
      </c>
      <c r="K45" s="122">
        <f t="shared" si="12"/>
        <v>39</v>
      </c>
      <c r="L45" s="122">
        <f t="shared" si="12"/>
        <v>58</v>
      </c>
      <c r="M45" s="387">
        <f>SUM(C45:L45)</f>
        <v>415</v>
      </c>
      <c r="N45" s="375">
        <f t="shared" si="10"/>
        <v>41.5</v>
      </c>
      <c r="O45" s="128">
        <f t="shared" si="11"/>
        <v>10</v>
      </c>
      <c r="AI45" s="114"/>
    </row>
    <row r="46" spans="1:50" x14ac:dyDescent="0.25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388"/>
      <c r="N46" s="68"/>
      <c r="O46" s="68"/>
      <c r="AI46" s="85"/>
    </row>
    <row r="47" spans="1:50" ht="15.75" x14ac:dyDescent="0.25">
      <c r="A47" s="30" t="s">
        <v>432</v>
      </c>
      <c r="B47" s="109" t="s">
        <v>467</v>
      </c>
      <c r="C47" s="26">
        <v>1</v>
      </c>
      <c r="D47" s="26">
        <v>3</v>
      </c>
      <c r="E47" s="26">
        <v>10</v>
      </c>
      <c r="F47" s="26"/>
      <c r="G47" s="26">
        <v>6</v>
      </c>
      <c r="H47" s="26">
        <v>2</v>
      </c>
      <c r="I47" s="26">
        <v>4</v>
      </c>
      <c r="J47" s="26">
        <v>1</v>
      </c>
      <c r="K47" s="26">
        <v>10</v>
      </c>
      <c r="L47" s="381">
        <v>12</v>
      </c>
      <c r="M47" s="386">
        <f t="shared" ref="M47:M57" si="13">SUM(C47:L47)</f>
        <v>49</v>
      </c>
      <c r="N47" s="383">
        <f t="shared" ref="N47:N58" si="14">SUM(C47:L47)/O47</f>
        <v>5.4444444444444446</v>
      </c>
      <c r="O47" s="32">
        <f t="shared" ref="O47:O58" si="15">COUNTA(C47:L47)</f>
        <v>9</v>
      </c>
      <c r="AI47" s="85"/>
    </row>
    <row r="48" spans="1:50" ht="15.75" x14ac:dyDescent="0.25">
      <c r="A48" s="30" t="s">
        <v>432</v>
      </c>
      <c r="B48" s="109" t="s">
        <v>509</v>
      </c>
      <c r="C48" s="26">
        <v>0</v>
      </c>
      <c r="D48" s="26"/>
      <c r="E48" s="26">
        <v>0</v>
      </c>
      <c r="F48" s="26">
        <v>7</v>
      </c>
      <c r="G48" s="26">
        <v>4</v>
      </c>
      <c r="H48" s="26">
        <v>3</v>
      </c>
      <c r="I48" s="26">
        <v>0</v>
      </c>
      <c r="J48" s="26">
        <v>0</v>
      </c>
      <c r="K48" s="26">
        <v>2</v>
      </c>
      <c r="L48" s="381">
        <v>4</v>
      </c>
      <c r="M48" s="386">
        <f t="shared" si="13"/>
        <v>20</v>
      </c>
      <c r="N48" s="383">
        <f t="shared" si="14"/>
        <v>2.2222222222222223</v>
      </c>
      <c r="O48" s="32">
        <f t="shared" si="15"/>
        <v>9</v>
      </c>
      <c r="Q48" s="63"/>
      <c r="R48" s="63"/>
      <c r="S48" s="63"/>
      <c r="T48" s="63"/>
      <c r="V48" s="63"/>
      <c r="W48" s="63"/>
      <c r="X48" s="63"/>
      <c r="Y48" s="63"/>
      <c r="AA48" s="63"/>
      <c r="AB48" s="63"/>
      <c r="AC48" s="63"/>
      <c r="AD48" s="63"/>
      <c r="AF48" s="63"/>
      <c r="AG48" s="63"/>
      <c r="AH48" s="63"/>
      <c r="AI48" s="63"/>
      <c r="AK48" s="63"/>
      <c r="AL48" s="63"/>
      <c r="AM48" s="63"/>
      <c r="AN48" s="63"/>
      <c r="AP48" s="63"/>
      <c r="AQ48" s="63"/>
      <c r="AR48" s="63"/>
      <c r="AS48" s="63"/>
      <c r="AU48" s="63"/>
      <c r="AV48" s="63"/>
      <c r="AW48" s="63"/>
      <c r="AX48" s="63"/>
    </row>
    <row r="49" spans="1:50" ht="15.75" x14ac:dyDescent="0.25">
      <c r="A49" s="30" t="s">
        <v>432</v>
      </c>
      <c r="B49" s="109" t="s">
        <v>510</v>
      </c>
      <c r="C49" s="26">
        <v>10</v>
      </c>
      <c r="D49" s="26">
        <v>7</v>
      </c>
      <c r="E49" s="26"/>
      <c r="F49" s="26"/>
      <c r="G49" s="26"/>
      <c r="H49" s="26">
        <v>7</v>
      </c>
      <c r="I49" s="26"/>
      <c r="J49" s="26">
        <v>8</v>
      </c>
      <c r="K49" s="26">
        <v>2</v>
      </c>
      <c r="L49" s="381">
        <v>6</v>
      </c>
      <c r="M49" s="386">
        <f t="shared" si="13"/>
        <v>40</v>
      </c>
      <c r="N49" s="383">
        <f t="shared" si="14"/>
        <v>6.666666666666667</v>
      </c>
      <c r="O49" s="32">
        <f t="shared" si="15"/>
        <v>6</v>
      </c>
      <c r="Q49" s="64"/>
      <c r="R49" s="64"/>
      <c r="S49" s="64"/>
      <c r="T49" s="54"/>
      <c r="V49" s="64"/>
      <c r="W49" s="64"/>
      <c r="X49" s="64"/>
      <c r="Y49" s="54"/>
      <c r="AA49" s="64"/>
      <c r="AB49" s="64"/>
      <c r="AC49" s="64"/>
      <c r="AD49" s="54"/>
      <c r="AF49" s="64"/>
      <c r="AG49" s="64"/>
      <c r="AH49" s="64"/>
      <c r="AI49" s="54"/>
      <c r="AK49" s="64"/>
      <c r="AL49" s="64"/>
      <c r="AM49" s="64"/>
      <c r="AN49" s="54"/>
      <c r="AP49" s="64"/>
      <c r="AQ49" s="64"/>
      <c r="AR49" s="64"/>
      <c r="AS49" s="54"/>
      <c r="AU49" s="64"/>
      <c r="AV49" s="64"/>
      <c r="AW49" s="64"/>
      <c r="AX49" s="54"/>
    </row>
    <row r="50" spans="1:50" ht="15.75" x14ac:dyDescent="0.25">
      <c r="A50" s="30" t="s">
        <v>432</v>
      </c>
      <c r="B50" s="109" t="s">
        <v>511</v>
      </c>
      <c r="C50" s="26"/>
      <c r="D50" s="26">
        <v>9</v>
      </c>
      <c r="E50" s="26">
        <v>11</v>
      </c>
      <c r="F50" s="26"/>
      <c r="G50" s="26"/>
      <c r="H50" s="26">
        <v>0</v>
      </c>
      <c r="I50" s="26">
        <v>6</v>
      </c>
      <c r="J50" s="26">
        <v>2</v>
      </c>
      <c r="K50" s="26"/>
      <c r="L50" s="381">
        <v>6</v>
      </c>
      <c r="M50" s="386">
        <f t="shared" si="13"/>
        <v>34</v>
      </c>
      <c r="N50" s="383">
        <f t="shared" si="14"/>
        <v>5.666666666666667</v>
      </c>
      <c r="O50" s="32">
        <f t="shared" si="15"/>
        <v>6</v>
      </c>
      <c r="AI50" s="85"/>
    </row>
    <row r="51" spans="1:50" ht="15.75" x14ac:dyDescent="0.25">
      <c r="A51" s="30" t="s">
        <v>432</v>
      </c>
      <c r="B51" s="109" t="s">
        <v>512</v>
      </c>
      <c r="C51" s="26"/>
      <c r="D51" s="26"/>
      <c r="E51" s="26">
        <v>0</v>
      </c>
      <c r="F51" s="26">
        <v>0</v>
      </c>
      <c r="G51" s="26">
        <v>0</v>
      </c>
      <c r="H51" s="26"/>
      <c r="I51" s="26">
        <v>0</v>
      </c>
      <c r="J51" s="26"/>
      <c r="K51" s="26"/>
      <c r="L51" s="381"/>
      <c r="M51" s="386">
        <f t="shared" si="13"/>
        <v>0</v>
      </c>
      <c r="N51" s="383">
        <f t="shared" si="14"/>
        <v>0</v>
      </c>
      <c r="O51" s="32">
        <f t="shared" si="15"/>
        <v>4</v>
      </c>
      <c r="AI51" s="85"/>
    </row>
    <row r="52" spans="1:50" ht="15.75" x14ac:dyDescent="0.25">
      <c r="A52" s="30" t="s">
        <v>432</v>
      </c>
      <c r="B52" s="109" t="s">
        <v>513</v>
      </c>
      <c r="C52" s="26"/>
      <c r="D52" s="26">
        <v>2</v>
      </c>
      <c r="E52" s="26"/>
      <c r="F52" s="26"/>
      <c r="G52" s="26"/>
      <c r="H52" s="26"/>
      <c r="I52" s="26">
        <v>1</v>
      </c>
      <c r="J52" s="26"/>
      <c r="K52" s="26"/>
      <c r="L52" s="381"/>
      <c r="M52" s="386">
        <f t="shared" si="13"/>
        <v>3</v>
      </c>
      <c r="N52" s="383">
        <f t="shared" si="14"/>
        <v>1.5</v>
      </c>
      <c r="O52" s="32">
        <f t="shared" si="15"/>
        <v>2</v>
      </c>
      <c r="AI52" s="85"/>
    </row>
    <row r="53" spans="1:50" ht="15.75" x14ac:dyDescent="0.25">
      <c r="A53" s="30" t="s">
        <v>432</v>
      </c>
      <c r="B53" s="109" t="s">
        <v>433</v>
      </c>
      <c r="C53" s="26">
        <v>2</v>
      </c>
      <c r="D53" s="26">
        <v>0</v>
      </c>
      <c r="E53" s="26">
        <v>2</v>
      </c>
      <c r="F53" s="26">
        <v>6</v>
      </c>
      <c r="G53" s="26">
        <v>3</v>
      </c>
      <c r="H53" s="26">
        <v>0</v>
      </c>
      <c r="I53" s="26">
        <v>0</v>
      </c>
      <c r="J53" s="26">
        <v>0</v>
      </c>
      <c r="K53" s="26">
        <v>2</v>
      </c>
      <c r="L53" s="381">
        <v>6</v>
      </c>
      <c r="M53" s="386">
        <f t="shared" si="13"/>
        <v>21</v>
      </c>
      <c r="N53" s="383">
        <f t="shared" si="14"/>
        <v>2.1</v>
      </c>
      <c r="O53" s="32">
        <f t="shared" si="15"/>
        <v>10</v>
      </c>
      <c r="AI53" s="85"/>
    </row>
    <row r="54" spans="1:50" ht="15.75" x14ac:dyDescent="0.25">
      <c r="A54" s="30" t="s">
        <v>432</v>
      </c>
      <c r="B54" s="109" t="s">
        <v>514</v>
      </c>
      <c r="C54" s="26"/>
      <c r="D54" s="26" t="s">
        <v>544</v>
      </c>
      <c r="E54" s="26"/>
      <c r="F54" s="26"/>
      <c r="G54" s="26"/>
      <c r="H54" s="26"/>
      <c r="I54" s="26"/>
      <c r="J54" s="26"/>
      <c r="K54" s="26"/>
      <c r="L54" s="381"/>
      <c r="M54" s="386">
        <f t="shared" si="13"/>
        <v>0</v>
      </c>
      <c r="N54" s="383">
        <f t="shared" si="14"/>
        <v>0</v>
      </c>
      <c r="O54" s="32">
        <f t="shared" si="15"/>
        <v>1</v>
      </c>
      <c r="AI54" s="85"/>
    </row>
    <row r="55" spans="1:50" ht="15.75" x14ac:dyDescent="0.25">
      <c r="A55" s="30" t="s">
        <v>432</v>
      </c>
      <c r="B55" s="109" t="s">
        <v>515</v>
      </c>
      <c r="C55" s="26">
        <v>9</v>
      </c>
      <c r="D55" s="26">
        <v>0</v>
      </c>
      <c r="E55" s="26"/>
      <c r="F55" s="26">
        <v>14</v>
      </c>
      <c r="G55" s="26">
        <v>13</v>
      </c>
      <c r="H55" s="26">
        <v>10</v>
      </c>
      <c r="I55" s="26">
        <v>10</v>
      </c>
      <c r="J55" s="26">
        <v>9</v>
      </c>
      <c r="K55" s="26">
        <v>8</v>
      </c>
      <c r="L55" s="381">
        <v>7</v>
      </c>
      <c r="M55" s="386">
        <f t="shared" si="13"/>
        <v>80</v>
      </c>
      <c r="N55" s="383">
        <f t="shared" si="14"/>
        <v>8.8888888888888893</v>
      </c>
      <c r="O55" s="32">
        <f t="shared" si="15"/>
        <v>9</v>
      </c>
      <c r="AI55" s="85"/>
    </row>
    <row r="56" spans="1:50" ht="15.75" x14ac:dyDescent="0.25">
      <c r="A56" s="30" t="s">
        <v>432</v>
      </c>
      <c r="B56" s="109" t="s">
        <v>516</v>
      </c>
      <c r="C56" s="26">
        <v>2</v>
      </c>
      <c r="D56" s="26">
        <v>0</v>
      </c>
      <c r="E56" s="26">
        <v>0</v>
      </c>
      <c r="F56" s="26">
        <v>7</v>
      </c>
      <c r="G56" s="26">
        <v>0</v>
      </c>
      <c r="H56" s="26">
        <v>0</v>
      </c>
      <c r="I56" s="26"/>
      <c r="J56" s="26"/>
      <c r="K56" s="26"/>
      <c r="L56" s="381"/>
      <c r="M56" s="386">
        <f t="shared" si="13"/>
        <v>9</v>
      </c>
      <c r="N56" s="383">
        <f t="shared" si="14"/>
        <v>1.5</v>
      </c>
      <c r="O56" s="32">
        <f t="shared" si="15"/>
        <v>6</v>
      </c>
      <c r="AI56" s="85"/>
    </row>
    <row r="57" spans="1:50" ht="16.5" thickBot="1" x14ac:dyDescent="0.3">
      <c r="A57" s="30" t="s">
        <v>432</v>
      </c>
      <c r="B57" s="124" t="s">
        <v>517</v>
      </c>
      <c r="C57" s="118">
        <v>3</v>
      </c>
      <c r="D57" s="118"/>
      <c r="E57" s="118">
        <v>0</v>
      </c>
      <c r="F57" s="118"/>
      <c r="G57" s="118"/>
      <c r="H57" s="118"/>
      <c r="I57" s="118">
        <v>0</v>
      </c>
      <c r="J57" s="118"/>
      <c r="K57" s="118">
        <v>2</v>
      </c>
      <c r="L57" s="382"/>
      <c r="M57" s="386">
        <f t="shared" si="13"/>
        <v>5</v>
      </c>
      <c r="N57" s="384">
        <f t="shared" si="14"/>
        <v>1.25</v>
      </c>
      <c r="O57" s="119">
        <f t="shared" si="15"/>
        <v>4</v>
      </c>
      <c r="AI57" s="85"/>
    </row>
    <row r="58" spans="1:50" ht="19.5" thickBot="1" x14ac:dyDescent="0.35">
      <c r="A58" s="68"/>
      <c r="B58" s="125" t="s">
        <v>530</v>
      </c>
      <c r="C58" s="122">
        <f>SUM(C47:C57)</f>
        <v>27</v>
      </c>
      <c r="D58" s="122">
        <f>SUM(D47:D57)</f>
        <v>21</v>
      </c>
      <c r="E58" s="122">
        <f>SUM(E47:E57)</f>
        <v>23</v>
      </c>
      <c r="F58" s="122">
        <f t="shared" ref="F58:L58" si="16">SUM(F47:F57)</f>
        <v>34</v>
      </c>
      <c r="G58" s="122">
        <f t="shared" si="16"/>
        <v>26</v>
      </c>
      <c r="H58" s="122">
        <f t="shared" si="16"/>
        <v>22</v>
      </c>
      <c r="I58" s="122">
        <f t="shared" si="16"/>
        <v>21</v>
      </c>
      <c r="J58" s="122">
        <f t="shared" si="16"/>
        <v>20</v>
      </c>
      <c r="K58" s="122">
        <f t="shared" si="16"/>
        <v>26</v>
      </c>
      <c r="L58" s="122">
        <f t="shared" si="16"/>
        <v>41</v>
      </c>
      <c r="M58" s="387">
        <f>SUM(C58:L58)</f>
        <v>261</v>
      </c>
      <c r="N58" s="375">
        <f t="shared" si="14"/>
        <v>26.1</v>
      </c>
      <c r="O58" s="128">
        <f t="shared" si="15"/>
        <v>10</v>
      </c>
      <c r="AI58" s="114"/>
    </row>
    <row r="59" spans="1:50" ht="15.75" x14ac:dyDescent="0.25">
      <c r="A59" s="42"/>
      <c r="B59" s="57"/>
      <c r="C59" s="58"/>
      <c r="D59" s="59"/>
      <c r="E59" s="60"/>
      <c r="F59" s="60"/>
      <c r="G59" s="60"/>
      <c r="H59" s="60"/>
      <c r="I59" s="60"/>
      <c r="J59" s="60"/>
      <c r="K59" s="60"/>
      <c r="L59" s="60"/>
      <c r="M59" s="389"/>
      <c r="N59" s="61"/>
      <c r="O59" s="62">
        <f t="shared" ref="O59:O77" si="17">COUNTA(C59:L59)</f>
        <v>0</v>
      </c>
      <c r="AI59" s="85"/>
    </row>
    <row r="60" spans="1:50" ht="15.75" x14ac:dyDescent="0.25">
      <c r="A60" s="113" t="s">
        <v>508</v>
      </c>
      <c r="B60" s="107" t="s">
        <v>472</v>
      </c>
      <c r="C60" s="26">
        <v>0</v>
      </c>
      <c r="D60" s="160"/>
      <c r="E60" s="26">
        <v>0</v>
      </c>
      <c r="F60" s="26">
        <v>0</v>
      </c>
      <c r="G60" s="26">
        <v>0</v>
      </c>
      <c r="H60" s="26"/>
      <c r="I60" s="26">
        <v>0</v>
      </c>
      <c r="J60" s="160"/>
      <c r="K60" s="26">
        <v>0</v>
      </c>
      <c r="L60" s="381"/>
      <c r="M60" s="386">
        <f t="shared" ref="M60:M76" si="18">SUM(C60:L60)</f>
        <v>0</v>
      </c>
      <c r="N60" s="383">
        <f t="shared" ref="N60:N77" si="19">SUM(C60:L60)/O60</f>
        <v>0</v>
      </c>
      <c r="O60" s="32">
        <f t="shared" si="17"/>
        <v>6</v>
      </c>
      <c r="AI60" s="85"/>
    </row>
    <row r="61" spans="1:50" ht="15.75" x14ac:dyDescent="0.25">
      <c r="A61" s="113" t="s">
        <v>508</v>
      </c>
      <c r="B61" s="107" t="s">
        <v>503</v>
      </c>
      <c r="C61" s="26"/>
      <c r="D61" s="160"/>
      <c r="E61" s="26"/>
      <c r="F61" s="26"/>
      <c r="G61" s="26"/>
      <c r="H61" s="26"/>
      <c r="I61" s="26"/>
      <c r="J61" s="160"/>
      <c r="K61" s="26"/>
      <c r="L61" s="381"/>
      <c r="M61" s="386">
        <f t="shared" si="18"/>
        <v>0</v>
      </c>
      <c r="N61" s="383" t="e">
        <f t="shared" si="19"/>
        <v>#DIV/0!</v>
      </c>
      <c r="O61" s="32">
        <f t="shared" si="17"/>
        <v>0</v>
      </c>
      <c r="AI61" s="85"/>
    </row>
    <row r="62" spans="1:50" ht="15.75" x14ac:dyDescent="0.25">
      <c r="A62" s="113" t="s">
        <v>508</v>
      </c>
      <c r="B62" s="107" t="s">
        <v>504</v>
      </c>
      <c r="C62" s="26">
        <v>17</v>
      </c>
      <c r="D62" s="160"/>
      <c r="E62" s="26">
        <v>12</v>
      </c>
      <c r="F62" s="26"/>
      <c r="G62" s="26">
        <v>11</v>
      </c>
      <c r="H62" s="26"/>
      <c r="I62" s="26">
        <v>16</v>
      </c>
      <c r="J62" s="160"/>
      <c r="K62" s="26">
        <v>15</v>
      </c>
      <c r="L62" s="381">
        <v>6</v>
      </c>
      <c r="M62" s="386">
        <f t="shared" si="18"/>
        <v>77</v>
      </c>
      <c r="N62" s="383">
        <f t="shared" si="19"/>
        <v>12.833333333333334</v>
      </c>
      <c r="O62" s="32">
        <f t="shared" si="17"/>
        <v>6</v>
      </c>
      <c r="AI62" s="85"/>
    </row>
    <row r="63" spans="1:50" ht="15.75" x14ac:dyDescent="0.25">
      <c r="A63" s="113" t="s">
        <v>508</v>
      </c>
      <c r="B63" s="108" t="s">
        <v>505</v>
      </c>
      <c r="C63" s="26">
        <v>4</v>
      </c>
      <c r="D63" s="160"/>
      <c r="E63" s="26"/>
      <c r="F63" s="26">
        <v>2</v>
      </c>
      <c r="G63" s="26">
        <v>2</v>
      </c>
      <c r="H63" s="26">
        <v>2</v>
      </c>
      <c r="I63" s="26">
        <v>5</v>
      </c>
      <c r="J63" s="160"/>
      <c r="K63" s="26">
        <v>4</v>
      </c>
      <c r="L63" s="381">
        <v>0</v>
      </c>
      <c r="M63" s="386">
        <f t="shared" si="18"/>
        <v>19</v>
      </c>
      <c r="N63" s="383">
        <f t="shared" si="19"/>
        <v>2.7142857142857144</v>
      </c>
      <c r="O63" s="32">
        <f t="shared" si="17"/>
        <v>7</v>
      </c>
      <c r="AI63" s="85"/>
    </row>
    <row r="64" spans="1:50" ht="15.75" x14ac:dyDescent="0.25">
      <c r="A64" s="113" t="s">
        <v>508</v>
      </c>
      <c r="B64" s="108" t="s">
        <v>506</v>
      </c>
      <c r="C64" s="26">
        <v>0</v>
      </c>
      <c r="D64" s="160"/>
      <c r="E64" s="26">
        <v>2</v>
      </c>
      <c r="F64" s="26">
        <v>3</v>
      </c>
      <c r="G64" s="26">
        <v>0</v>
      </c>
      <c r="H64" s="26">
        <v>5</v>
      </c>
      <c r="I64" s="26">
        <v>0</v>
      </c>
      <c r="J64" s="160"/>
      <c r="K64" s="26">
        <v>0</v>
      </c>
      <c r="L64" s="381">
        <v>3</v>
      </c>
      <c r="M64" s="386">
        <f t="shared" si="18"/>
        <v>13</v>
      </c>
      <c r="N64" s="383">
        <f t="shared" si="19"/>
        <v>1.625</v>
      </c>
      <c r="O64" s="32">
        <f t="shared" si="17"/>
        <v>8</v>
      </c>
      <c r="AI64" s="85"/>
    </row>
    <row r="65" spans="1:55" ht="15.75" x14ac:dyDescent="0.25">
      <c r="A65" s="113" t="s">
        <v>508</v>
      </c>
      <c r="B65" s="126" t="s">
        <v>507</v>
      </c>
      <c r="C65" s="118">
        <v>0</v>
      </c>
      <c r="D65" s="161"/>
      <c r="E65" s="118">
        <v>0</v>
      </c>
      <c r="F65" s="118">
        <v>0</v>
      </c>
      <c r="G65" s="118">
        <v>1</v>
      </c>
      <c r="H65" s="118">
        <v>1</v>
      </c>
      <c r="I65" s="118">
        <v>0</v>
      </c>
      <c r="J65" s="161"/>
      <c r="K65" s="118"/>
      <c r="L65" s="382">
        <v>0</v>
      </c>
      <c r="M65" s="386">
        <f t="shared" si="18"/>
        <v>2</v>
      </c>
      <c r="N65" s="383">
        <f t="shared" si="19"/>
        <v>0.2857142857142857</v>
      </c>
      <c r="O65" s="32">
        <f t="shared" si="17"/>
        <v>7</v>
      </c>
      <c r="AI65" s="85"/>
    </row>
    <row r="66" spans="1:55" ht="15.75" x14ac:dyDescent="0.25">
      <c r="A66" s="113" t="s">
        <v>508</v>
      </c>
      <c r="B66" s="130" t="s">
        <v>565</v>
      </c>
      <c r="C66" s="26">
        <v>2</v>
      </c>
      <c r="D66" s="160"/>
      <c r="E66" s="26"/>
      <c r="F66" s="26"/>
      <c r="G66" s="26"/>
      <c r="H66" s="26"/>
      <c r="I66" s="26"/>
      <c r="J66" s="160"/>
      <c r="K66" s="26"/>
      <c r="L66" s="381"/>
      <c r="M66" s="386">
        <f t="shared" si="18"/>
        <v>2</v>
      </c>
      <c r="N66" s="383">
        <f t="shared" si="19"/>
        <v>2</v>
      </c>
      <c r="O66" s="32">
        <f t="shared" si="17"/>
        <v>1</v>
      </c>
      <c r="AI66" s="85"/>
    </row>
    <row r="67" spans="1:55" ht="15.75" x14ac:dyDescent="0.25">
      <c r="A67" s="113" t="s">
        <v>508</v>
      </c>
      <c r="B67" s="130" t="s">
        <v>533</v>
      </c>
      <c r="C67" s="26"/>
      <c r="D67" s="160"/>
      <c r="E67" s="26">
        <v>0</v>
      </c>
      <c r="F67" s="26"/>
      <c r="G67" s="26">
        <v>0</v>
      </c>
      <c r="H67" s="26">
        <v>3</v>
      </c>
      <c r="I67" s="26">
        <v>3</v>
      </c>
      <c r="J67" s="160"/>
      <c r="K67" s="26">
        <v>0</v>
      </c>
      <c r="L67" s="381">
        <v>0</v>
      </c>
      <c r="M67" s="386">
        <f t="shared" si="18"/>
        <v>6</v>
      </c>
      <c r="N67" s="383">
        <f t="shared" si="19"/>
        <v>1</v>
      </c>
      <c r="O67" s="32">
        <f t="shared" si="17"/>
        <v>6</v>
      </c>
      <c r="AI67" s="114"/>
    </row>
    <row r="68" spans="1:55" ht="15.75" x14ac:dyDescent="0.25">
      <c r="A68" s="113" t="s">
        <v>508</v>
      </c>
      <c r="B68" s="130" t="s">
        <v>534</v>
      </c>
      <c r="C68" s="26"/>
      <c r="D68" s="160"/>
      <c r="E68" s="26"/>
      <c r="F68" s="26"/>
      <c r="G68" s="26">
        <v>2</v>
      </c>
      <c r="H68" s="26"/>
      <c r="I68" s="26"/>
      <c r="J68" s="160"/>
      <c r="K68" s="26"/>
      <c r="L68" s="381"/>
      <c r="M68" s="386">
        <f t="shared" si="18"/>
        <v>2</v>
      </c>
      <c r="N68" s="383">
        <f t="shared" si="19"/>
        <v>2</v>
      </c>
      <c r="O68" s="32">
        <f t="shared" si="17"/>
        <v>1</v>
      </c>
      <c r="AI68" s="114"/>
    </row>
    <row r="69" spans="1:55" ht="15.75" x14ac:dyDescent="0.25">
      <c r="A69" s="113" t="s">
        <v>508</v>
      </c>
      <c r="B69" s="130" t="s">
        <v>535</v>
      </c>
      <c r="C69" s="26"/>
      <c r="D69" s="160"/>
      <c r="E69" s="26">
        <v>0</v>
      </c>
      <c r="F69" s="26">
        <v>0</v>
      </c>
      <c r="G69" s="26">
        <v>0</v>
      </c>
      <c r="H69" s="26"/>
      <c r="I69" s="26">
        <v>0</v>
      </c>
      <c r="J69" s="160"/>
      <c r="K69" s="26">
        <v>0</v>
      </c>
      <c r="L69" s="381">
        <v>0</v>
      </c>
      <c r="M69" s="386">
        <f t="shared" si="18"/>
        <v>0</v>
      </c>
      <c r="N69" s="383">
        <f t="shared" si="19"/>
        <v>0</v>
      </c>
      <c r="O69" s="32">
        <f t="shared" si="17"/>
        <v>6</v>
      </c>
      <c r="AI69" s="114"/>
    </row>
    <row r="70" spans="1:55" ht="15.75" x14ac:dyDescent="0.25">
      <c r="A70" s="113" t="s">
        <v>508</v>
      </c>
      <c r="B70" s="131" t="s">
        <v>542</v>
      </c>
      <c r="C70" s="118"/>
      <c r="D70" s="161"/>
      <c r="E70" s="118">
        <v>0</v>
      </c>
      <c r="F70" s="118"/>
      <c r="G70" s="118"/>
      <c r="H70" s="118"/>
      <c r="I70" s="118">
        <v>0</v>
      </c>
      <c r="J70" s="161"/>
      <c r="K70" s="118"/>
      <c r="L70" s="382"/>
      <c r="M70" s="386">
        <f t="shared" si="18"/>
        <v>0</v>
      </c>
      <c r="N70" s="383">
        <f t="shared" si="19"/>
        <v>0</v>
      </c>
      <c r="O70" s="32">
        <f t="shared" si="17"/>
        <v>2</v>
      </c>
      <c r="AI70" s="133"/>
    </row>
    <row r="71" spans="1:55" ht="15.75" x14ac:dyDescent="0.25">
      <c r="A71" s="113" t="s">
        <v>508</v>
      </c>
      <c r="B71" s="131" t="s">
        <v>548</v>
      </c>
      <c r="C71" s="118"/>
      <c r="D71" s="161"/>
      <c r="E71" s="118"/>
      <c r="F71" s="118">
        <v>4</v>
      </c>
      <c r="G71" s="118">
        <v>0</v>
      </c>
      <c r="H71" s="118"/>
      <c r="I71" s="118">
        <v>2</v>
      </c>
      <c r="J71" s="161"/>
      <c r="K71" s="118"/>
      <c r="L71" s="382"/>
      <c r="M71" s="386">
        <f t="shared" si="18"/>
        <v>6</v>
      </c>
      <c r="N71" s="383">
        <f t="shared" si="19"/>
        <v>2</v>
      </c>
      <c r="O71" s="32">
        <f t="shared" si="17"/>
        <v>3</v>
      </c>
      <c r="AI71" s="139"/>
    </row>
    <row r="72" spans="1:55" ht="15.75" x14ac:dyDescent="0.25">
      <c r="A72" s="113" t="s">
        <v>508</v>
      </c>
      <c r="B72" s="131" t="s">
        <v>549</v>
      </c>
      <c r="C72" s="118"/>
      <c r="D72" s="161"/>
      <c r="E72" s="118">
        <v>44</v>
      </c>
      <c r="F72" s="118">
        <v>21</v>
      </c>
      <c r="G72" s="118">
        <v>13</v>
      </c>
      <c r="H72" s="118">
        <v>28</v>
      </c>
      <c r="I72" s="118">
        <v>17</v>
      </c>
      <c r="J72" s="161"/>
      <c r="K72" s="118">
        <v>6</v>
      </c>
      <c r="L72" s="382">
        <v>22</v>
      </c>
      <c r="M72" s="386">
        <f t="shared" si="18"/>
        <v>151</v>
      </c>
      <c r="N72" s="383">
        <f t="shared" si="19"/>
        <v>21.571428571428573</v>
      </c>
      <c r="O72" s="32">
        <f t="shared" si="17"/>
        <v>7</v>
      </c>
      <c r="AI72" s="139"/>
    </row>
    <row r="73" spans="1:55" ht="15.75" x14ac:dyDescent="0.25">
      <c r="A73" s="113" t="s">
        <v>508</v>
      </c>
      <c r="B73" s="131" t="s">
        <v>564</v>
      </c>
      <c r="C73" s="118"/>
      <c r="D73" s="161"/>
      <c r="E73" s="118"/>
      <c r="F73" s="118">
        <v>0</v>
      </c>
      <c r="G73" s="118">
        <v>0</v>
      </c>
      <c r="H73" s="118"/>
      <c r="I73" s="118">
        <v>0</v>
      </c>
      <c r="J73" s="161"/>
      <c r="K73" s="118">
        <v>0</v>
      </c>
      <c r="L73" s="382"/>
      <c r="M73" s="386">
        <f t="shared" si="18"/>
        <v>0</v>
      </c>
      <c r="N73" s="383">
        <f t="shared" si="19"/>
        <v>0</v>
      </c>
      <c r="O73" s="32">
        <f t="shared" si="17"/>
        <v>4</v>
      </c>
      <c r="AI73" s="153"/>
    </row>
    <row r="74" spans="1:55" ht="15.75" x14ac:dyDescent="0.25">
      <c r="A74" s="113" t="s">
        <v>508</v>
      </c>
      <c r="B74" s="131" t="s">
        <v>566</v>
      </c>
      <c r="C74" s="118"/>
      <c r="D74" s="161"/>
      <c r="E74" s="118"/>
      <c r="F74" s="118"/>
      <c r="G74" s="118">
        <v>2</v>
      </c>
      <c r="H74" s="118">
        <v>0</v>
      </c>
      <c r="I74" s="118">
        <v>0</v>
      </c>
      <c r="J74" s="161"/>
      <c r="K74" s="118"/>
      <c r="L74" s="382"/>
      <c r="M74" s="386">
        <f t="shared" si="18"/>
        <v>2</v>
      </c>
      <c r="N74" s="383">
        <f t="shared" si="19"/>
        <v>0.66666666666666663</v>
      </c>
      <c r="O74" s="32">
        <f t="shared" si="17"/>
        <v>3</v>
      </c>
      <c r="AI74" s="183"/>
    </row>
    <row r="75" spans="1:55" ht="15.75" x14ac:dyDescent="0.25">
      <c r="A75" s="113" t="s">
        <v>508</v>
      </c>
      <c r="B75" s="131" t="s">
        <v>716</v>
      </c>
      <c r="C75" s="118"/>
      <c r="D75" s="161"/>
      <c r="E75" s="118"/>
      <c r="F75" s="118"/>
      <c r="G75" s="118"/>
      <c r="H75" s="118"/>
      <c r="I75" s="118"/>
      <c r="J75" s="161"/>
      <c r="K75" s="118">
        <v>10</v>
      </c>
      <c r="L75" s="382"/>
      <c r="M75" s="386">
        <f t="shared" si="18"/>
        <v>10</v>
      </c>
      <c r="N75" s="383">
        <f t="shared" si="19"/>
        <v>10</v>
      </c>
      <c r="O75" s="32">
        <f t="shared" ref="O75" si="20">COUNTA(C75:L75)</f>
        <v>1</v>
      </c>
      <c r="AI75" s="364"/>
    </row>
    <row r="76" spans="1:55" ht="16.5" thickBot="1" x14ac:dyDescent="0.3">
      <c r="A76" s="113" t="s">
        <v>508</v>
      </c>
      <c r="B76" s="131" t="s">
        <v>536</v>
      </c>
      <c r="C76" s="118"/>
      <c r="D76" s="161"/>
      <c r="E76" s="118"/>
      <c r="F76" s="118">
        <v>5</v>
      </c>
      <c r="G76" s="118">
        <v>0</v>
      </c>
      <c r="H76" s="118"/>
      <c r="I76" s="118"/>
      <c r="J76" s="161"/>
      <c r="K76" s="118">
        <v>0</v>
      </c>
      <c r="L76" s="382">
        <v>0</v>
      </c>
      <c r="M76" s="386">
        <f t="shared" si="18"/>
        <v>5</v>
      </c>
      <c r="N76" s="383">
        <f t="shared" si="19"/>
        <v>1.25</v>
      </c>
      <c r="O76" s="32">
        <f t="shared" si="17"/>
        <v>4</v>
      </c>
      <c r="AI76" s="114"/>
    </row>
    <row r="77" spans="1:55" ht="19.5" thickBot="1" x14ac:dyDescent="0.35">
      <c r="A77" s="68"/>
      <c r="B77" s="129" t="s">
        <v>530</v>
      </c>
      <c r="C77" s="122">
        <f>SUM(C60:C66)</f>
        <v>23</v>
      </c>
      <c r="D77" s="122"/>
      <c r="E77" s="122">
        <f>SUM(E60:E76)</f>
        <v>58</v>
      </c>
      <c r="F77" s="122">
        <f>SUM(F60:F76)</f>
        <v>35</v>
      </c>
      <c r="G77" s="122">
        <f>SUM(G60:G76)</f>
        <v>31</v>
      </c>
      <c r="H77" s="122">
        <f>SUM(H60:H76)</f>
        <v>39</v>
      </c>
      <c r="I77" s="122">
        <f>SUM(I60:I76)</f>
        <v>43</v>
      </c>
      <c r="J77" s="122"/>
      <c r="K77" s="122">
        <f>SUM(K60:K76)</f>
        <v>35</v>
      </c>
      <c r="L77" s="122">
        <f>SUM(L60:L76)</f>
        <v>31</v>
      </c>
      <c r="M77" s="387">
        <f>SUM(C77:L77)</f>
        <v>295</v>
      </c>
      <c r="N77" s="375">
        <f t="shared" si="19"/>
        <v>36.875</v>
      </c>
      <c r="O77" s="128">
        <f t="shared" si="17"/>
        <v>8</v>
      </c>
      <c r="AI77" s="114"/>
    </row>
    <row r="78" spans="1:55" ht="15.75" x14ac:dyDescent="0.25">
      <c r="A78" s="71"/>
      <c r="B78" s="72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390"/>
      <c r="N78" s="67"/>
      <c r="O78" s="62"/>
      <c r="AI78" s="85"/>
    </row>
    <row r="79" spans="1:55" ht="15.75" x14ac:dyDescent="0.25">
      <c r="A79" s="148" t="s">
        <v>496</v>
      </c>
      <c r="B79" s="29" t="s">
        <v>434</v>
      </c>
      <c r="C79" s="93">
        <v>3</v>
      </c>
      <c r="D79" s="26">
        <v>2</v>
      </c>
      <c r="E79" s="26">
        <v>4</v>
      </c>
      <c r="F79" s="26">
        <v>2</v>
      </c>
      <c r="G79" s="26"/>
      <c r="H79" s="26">
        <v>0</v>
      </c>
      <c r="I79" s="26">
        <v>5</v>
      </c>
      <c r="J79" s="162"/>
      <c r="K79" s="26"/>
      <c r="L79" s="381">
        <v>2</v>
      </c>
      <c r="M79" s="386">
        <f t="shared" ref="M79:M91" si="21">SUM(C79:L79)</f>
        <v>18</v>
      </c>
      <c r="N79" s="383">
        <f t="shared" ref="N79:N86" si="22">SUM(C79:L79)/O79</f>
        <v>2.5714285714285716</v>
      </c>
      <c r="O79" s="32">
        <f t="shared" ref="O79:O86" si="23">COUNTA(C79:L79)</f>
        <v>7</v>
      </c>
      <c r="AI79" s="85"/>
    </row>
    <row r="80" spans="1:55" ht="15.75" x14ac:dyDescent="0.25">
      <c r="A80" s="148" t="s">
        <v>496</v>
      </c>
      <c r="B80" s="29" t="s">
        <v>435</v>
      </c>
      <c r="C80" s="93">
        <v>0</v>
      </c>
      <c r="D80" s="26">
        <v>0</v>
      </c>
      <c r="E80" s="26">
        <v>0</v>
      </c>
      <c r="F80" s="26"/>
      <c r="G80" s="26"/>
      <c r="H80" s="26"/>
      <c r="I80" s="26"/>
      <c r="J80" s="162"/>
      <c r="K80" s="26"/>
      <c r="L80" s="381"/>
      <c r="M80" s="386">
        <f t="shared" si="21"/>
        <v>0</v>
      </c>
      <c r="N80" s="383">
        <f t="shared" si="22"/>
        <v>0</v>
      </c>
      <c r="O80" s="32">
        <f t="shared" si="23"/>
        <v>3</v>
      </c>
      <c r="Q80" s="70"/>
      <c r="R80" s="70"/>
      <c r="S80" s="70"/>
      <c r="T80" s="70"/>
      <c r="V80" s="70"/>
      <c r="W80" s="70"/>
      <c r="X80" s="70"/>
      <c r="Y80" s="70"/>
      <c r="AA80" s="70"/>
      <c r="AB80" s="70"/>
      <c r="AC80" s="70"/>
      <c r="AD80" s="70"/>
      <c r="AF80" s="70"/>
      <c r="AG80" s="70"/>
      <c r="AH80" s="70"/>
      <c r="AI80" s="70"/>
      <c r="AK80" s="70"/>
      <c r="AL80" s="70"/>
      <c r="AM80" s="70"/>
      <c r="AN80" s="70"/>
      <c r="AP80" s="70"/>
      <c r="AQ80" s="70"/>
      <c r="AR80" s="70"/>
      <c r="AS80" s="70"/>
      <c r="AU80" s="70"/>
      <c r="AV80" s="70"/>
      <c r="AW80" s="70"/>
      <c r="AX80" s="70"/>
      <c r="AZ80" s="70"/>
      <c r="BA80" s="70"/>
      <c r="BB80" s="70"/>
      <c r="BC80" s="70"/>
    </row>
    <row r="81" spans="1:55" ht="15.75" x14ac:dyDescent="0.25">
      <c r="A81" s="148" t="s">
        <v>496</v>
      </c>
      <c r="B81" s="29" t="s">
        <v>436</v>
      </c>
      <c r="C81" s="93">
        <v>0</v>
      </c>
      <c r="D81" s="26"/>
      <c r="E81" s="26">
        <v>0</v>
      </c>
      <c r="F81" s="26"/>
      <c r="G81" s="26">
        <v>0</v>
      </c>
      <c r="H81" s="26">
        <v>0</v>
      </c>
      <c r="I81" s="26">
        <v>2</v>
      </c>
      <c r="J81" s="162"/>
      <c r="K81" s="26"/>
      <c r="L81" s="381"/>
      <c r="M81" s="386">
        <f t="shared" si="21"/>
        <v>2</v>
      </c>
      <c r="N81" s="383">
        <f t="shared" si="22"/>
        <v>0.4</v>
      </c>
      <c r="O81" s="32">
        <f t="shared" si="23"/>
        <v>5</v>
      </c>
      <c r="Q81" s="64"/>
      <c r="R81" s="64"/>
      <c r="S81" s="64"/>
      <c r="T81" s="54"/>
      <c r="V81" s="64"/>
      <c r="W81" s="64"/>
      <c r="X81" s="64"/>
      <c r="Y81" s="54"/>
      <c r="AA81" s="64"/>
      <c r="AB81" s="64"/>
      <c r="AC81" s="64"/>
      <c r="AD81" s="54"/>
      <c r="AF81" s="64"/>
      <c r="AG81" s="64"/>
      <c r="AH81" s="64"/>
      <c r="AI81" s="54"/>
      <c r="AK81" s="64"/>
      <c r="AL81" s="64"/>
      <c r="AM81" s="64"/>
      <c r="AN81" s="54"/>
      <c r="AP81" s="64"/>
      <c r="AQ81" s="64"/>
      <c r="AR81" s="64"/>
      <c r="AS81" s="54"/>
      <c r="AU81" s="64"/>
      <c r="AV81" s="64"/>
      <c r="AW81" s="64"/>
      <c r="AX81" s="54"/>
      <c r="AZ81" s="64"/>
      <c r="BA81" s="64"/>
      <c r="BB81" s="64"/>
      <c r="BC81" s="54"/>
    </row>
    <row r="82" spans="1:55" ht="15.75" x14ac:dyDescent="0.25">
      <c r="A82" s="148" t="s">
        <v>496</v>
      </c>
      <c r="B82" s="29" t="s">
        <v>437</v>
      </c>
      <c r="C82" s="93">
        <v>0</v>
      </c>
      <c r="D82" s="26"/>
      <c r="E82" s="26">
        <v>0</v>
      </c>
      <c r="F82" s="26"/>
      <c r="G82" s="26"/>
      <c r="H82" s="26"/>
      <c r="I82" s="26"/>
      <c r="J82" s="162"/>
      <c r="K82" s="26"/>
      <c r="L82" s="381"/>
      <c r="M82" s="386">
        <f t="shared" si="21"/>
        <v>0</v>
      </c>
      <c r="N82" s="383">
        <f t="shared" si="22"/>
        <v>0</v>
      </c>
      <c r="O82" s="32">
        <f t="shared" si="23"/>
        <v>2</v>
      </c>
      <c r="AI82" s="85"/>
    </row>
    <row r="83" spans="1:55" ht="15.75" x14ac:dyDescent="0.25">
      <c r="A83" s="148" t="s">
        <v>496</v>
      </c>
      <c r="B83" s="29" t="s">
        <v>438</v>
      </c>
      <c r="C83" s="93">
        <v>3</v>
      </c>
      <c r="D83" s="26">
        <v>2</v>
      </c>
      <c r="E83" s="26">
        <v>4</v>
      </c>
      <c r="F83" s="26">
        <v>9</v>
      </c>
      <c r="G83" s="26">
        <v>9</v>
      </c>
      <c r="H83" s="26">
        <v>6</v>
      </c>
      <c r="I83" s="26">
        <v>11</v>
      </c>
      <c r="J83" s="162"/>
      <c r="K83" s="26">
        <v>11</v>
      </c>
      <c r="L83" s="381">
        <v>8</v>
      </c>
      <c r="M83" s="386">
        <f t="shared" si="21"/>
        <v>63</v>
      </c>
      <c r="N83" s="383">
        <f t="shared" si="22"/>
        <v>7</v>
      </c>
      <c r="O83" s="32">
        <f t="shared" si="23"/>
        <v>9</v>
      </c>
      <c r="AI83" s="85"/>
    </row>
    <row r="84" spans="1:55" ht="15.75" x14ac:dyDescent="0.25">
      <c r="A84" s="148" t="s">
        <v>496</v>
      </c>
      <c r="B84" s="29" t="s">
        <v>439</v>
      </c>
      <c r="C84" s="93">
        <v>8</v>
      </c>
      <c r="D84" s="26">
        <v>2</v>
      </c>
      <c r="E84" s="26">
        <v>8</v>
      </c>
      <c r="F84" s="26">
        <v>3</v>
      </c>
      <c r="G84" s="26">
        <v>8</v>
      </c>
      <c r="H84" s="26">
        <v>4</v>
      </c>
      <c r="I84" s="26"/>
      <c r="J84" s="162"/>
      <c r="K84" s="26">
        <v>10</v>
      </c>
      <c r="L84" s="381">
        <v>15</v>
      </c>
      <c r="M84" s="386">
        <f t="shared" si="21"/>
        <v>58</v>
      </c>
      <c r="N84" s="383">
        <f t="shared" si="22"/>
        <v>7.25</v>
      </c>
      <c r="O84" s="32">
        <f t="shared" si="23"/>
        <v>8</v>
      </c>
      <c r="AI84" s="85"/>
    </row>
    <row r="85" spans="1:55" ht="15.75" x14ac:dyDescent="0.25">
      <c r="A85" s="148" t="s">
        <v>496</v>
      </c>
      <c r="B85" s="29" t="s">
        <v>440</v>
      </c>
      <c r="C85" s="93">
        <v>2</v>
      </c>
      <c r="D85" s="26">
        <v>8</v>
      </c>
      <c r="E85" s="26">
        <v>1</v>
      </c>
      <c r="F85" s="26">
        <v>7</v>
      </c>
      <c r="G85" s="26"/>
      <c r="H85" s="26">
        <v>2</v>
      </c>
      <c r="I85" s="26"/>
      <c r="J85" s="162"/>
      <c r="K85" s="26">
        <v>3</v>
      </c>
      <c r="L85" s="381">
        <v>9</v>
      </c>
      <c r="M85" s="386">
        <f t="shared" si="21"/>
        <v>32</v>
      </c>
      <c r="N85" s="383">
        <f t="shared" si="22"/>
        <v>4.5714285714285712</v>
      </c>
      <c r="O85" s="32">
        <f t="shared" si="23"/>
        <v>7</v>
      </c>
      <c r="AI85" s="85"/>
    </row>
    <row r="86" spans="1:55" ht="15.75" x14ac:dyDescent="0.25">
      <c r="A86" s="148" t="s">
        <v>496</v>
      </c>
      <c r="B86" s="29" t="s">
        <v>441</v>
      </c>
      <c r="C86" s="93">
        <v>10</v>
      </c>
      <c r="D86" s="26">
        <v>11</v>
      </c>
      <c r="E86" s="26">
        <v>0</v>
      </c>
      <c r="F86" s="26"/>
      <c r="G86" s="26"/>
      <c r="H86" s="26"/>
      <c r="I86" s="26"/>
      <c r="J86" s="162"/>
      <c r="K86" s="26"/>
      <c r="L86" s="381">
        <v>0</v>
      </c>
      <c r="M86" s="386">
        <f t="shared" si="21"/>
        <v>21</v>
      </c>
      <c r="N86" s="383">
        <f t="shared" si="22"/>
        <v>5.25</v>
      </c>
      <c r="O86" s="32">
        <f t="shared" si="23"/>
        <v>4</v>
      </c>
      <c r="AI86" s="85"/>
    </row>
    <row r="87" spans="1:55" ht="15.75" x14ac:dyDescent="0.25">
      <c r="A87" s="148" t="s">
        <v>496</v>
      </c>
      <c r="B87" s="29" t="s">
        <v>497</v>
      </c>
      <c r="C87" s="93"/>
      <c r="D87" s="26"/>
      <c r="E87" s="26"/>
      <c r="F87" s="26"/>
      <c r="G87" s="26"/>
      <c r="H87" s="26"/>
      <c r="I87" s="26"/>
      <c r="J87" s="162"/>
      <c r="K87" s="26"/>
      <c r="L87" s="381"/>
      <c r="M87" s="386">
        <f t="shared" si="21"/>
        <v>0</v>
      </c>
      <c r="N87" s="383" t="e">
        <f t="shared" ref="N87:N92" si="24">SUM(C87:L87)/O87</f>
        <v>#DIV/0!</v>
      </c>
      <c r="O87" s="32">
        <f t="shared" ref="O87:O92" si="25">COUNTA(C87:L87)</f>
        <v>0</v>
      </c>
      <c r="AI87" s="92"/>
    </row>
    <row r="88" spans="1:55" ht="15.75" x14ac:dyDescent="0.25">
      <c r="A88" s="148" t="s">
        <v>496</v>
      </c>
      <c r="B88" s="29" t="s">
        <v>498</v>
      </c>
      <c r="C88" s="93">
        <v>2</v>
      </c>
      <c r="D88" s="26">
        <v>8</v>
      </c>
      <c r="E88" s="26">
        <v>3</v>
      </c>
      <c r="F88" s="26">
        <v>8</v>
      </c>
      <c r="G88" s="26">
        <v>4</v>
      </c>
      <c r="H88" s="26">
        <v>15</v>
      </c>
      <c r="I88" s="26">
        <v>21</v>
      </c>
      <c r="J88" s="162"/>
      <c r="K88" s="26">
        <v>12</v>
      </c>
      <c r="L88" s="381">
        <v>9</v>
      </c>
      <c r="M88" s="386">
        <f t="shared" si="21"/>
        <v>82</v>
      </c>
      <c r="N88" s="383">
        <f t="shared" si="24"/>
        <v>9.1111111111111107</v>
      </c>
      <c r="O88" s="32">
        <f t="shared" si="25"/>
        <v>9</v>
      </c>
      <c r="AI88" s="92"/>
    </row>
    <row r="89" spans="1:55" ht="15.75" x14ac:dyDescent="0.25">
      <c r="A89" s="148" t="s">
        <v>496</v>
      </c>
      <c r="B89" s="127" t="s">
        <v>532</v>
      </c>
      <c r="C89" s="121"/>
      <c r="D89" s="118">
        <v>4</v>
      </c>
      <c r="E89" s="118">
        <v>0</v>
      </c>
      <c r="F89" s="118">
        <v>0</v>
      </c>
      <c r="G89" s="118"/>
      <c r="H89" s="118">
        <v>0</v>
      </c>
      <c r="I89" s="118">
        <v>13</v>
      </c>
      <c r="J89" s="163"/>
      <c r="K89" s="118">
        <v>6</v>
      </c>
      <c r="L89" s="382">
        <v>6</v>
      </c>
      <c r="M89" s="386">
        <f t="shared" si="21"/>
        <v>29</v>
      </c>
      <c r="N89" s="383">
        <f t="shared" si="24"/>
        <v>4.1428571428571432</v>
      </c>
      <c r="O89" s="32">
        <f t="shared" si="25"/>
        <v>7</v>
      </c>
      <c r="AI89" s="114"/>
    </row>
    <row r="90" spans="1:55" ht="15.75" x14ac:dyDescent="0.25">
      <c r="A90" s="148" t="s">
        <v>496</v>
      </c>
      <c r="B90" s="127" t="s">
        <v>541</v>
      </c>
      <c r="C90" s="121"/>
      <c r="D90" s="118">
        <v>2</v>
      </c>
      <c r="E90" s="118">
        <v>4</v>
      </c>
      <c r="F90" s="118">
        <v>3</v>
      </c>
      <c r="G90" s="118">
        <v>9</v>
      </c>
      <c r="H90" s="118">
        <v>3</v>
      </c>
      <c r="I90" s="118"/>
      <c r="J90" s="163"/>
      <c r="K90" s="118"/>
      <c r="L90" s="382"/>
      <c r="M90" s="386">
        <f t="shared" si="21"/>
        <v>21</v>
      </c>
      <c r="N90" s="383">
        <f t="shared" si="24"/>
        <v>4.2</v>
      </c>
      <c r="O90" s="119">
        <f t="shared" si="25"/>
        <v>5</v>
      </c>
      <c r="AI90" s="132"/>
    </row>
    <row r="91" spans="1:55" ht="16.5" thickBot="1" x14ac:dyDescent="0.3">
      <c r="A91" s="148" t="s">
        <v>496</v>
      </c>
      <c r="B91" s="127" t="s">
        <v>499</v>
      </c>
      <c r="C91" s="121">
        <v>2</v>
      </c>
      <c r="D91" s="118"/>
      <c r="E91" s="118">
        <v>10</v>
      </c>
      <c r="F91" s="118">
        <v>4</v>
      </c>
      <c r="G91" s="118">
        <v>9</v>
      </c>
      <c r="H91" s="118">
        <v>6</v>
      </c>
      <c r="I91" s="118"/>
      <c r="J91" s="163"/>
      <c r="K91" s="118"/>
      <c r="L91" s="382"/>
      <c r="M91" s="386">
        <f t="shared" si="21"/>
        <v>31</v>
      </c>
      <c r="N91" s="384">
        <f t="shared" si="24"/>
        <v>6.2</v>
      </c>
      <c r="O91" s="119">
        <f t="shared" si="25"/>
        <v>5</v>
      </c>
      <c r="AI91" s="92"/>
    </row>
    <row r="92" spans="1:55" ht="19.5" thickBot="1" x14ac:dyDescent="0.35">
      <c r="A92" s="68"/>
      <c r="B92" s="149" t="s">
        <v>531</v>
      </c>
      <c r="C92" s="122">
        <f t="shared" ref="C92:I92" si="26">SUM(C79:C91)</f>
        <v>30</v>
      </c>
      <c r="D92" s="122">
        <f t="shared" si="26"/>
        <v>39</v>
      </c>
      <c r="E92" s="122">
        <f t="shared" si="26"/>
        <v>34</v>
      </c>
      <c r="F92" s="122">
        <f t="shared" si="26"/>
        <v>36</v>
      </c>
      <c r="G92" s="122">
        <f t="shared" si="26"/>
        <v>39</v>
      </c>
      <c r="H92" s="122">
        <f t="shared" si="26"/>
        <v>36</v>
      </c>
      <c r="I92" s="122">
        <f t="shared" si="26"/>
        <v>52</v>
      </c>
      <c r="J92" s="122"/>
      <c r="K92" s="122">
        <f>SUM(K79:K91)</f>
        <v>42</v>
      </c>
      <c r="L92" s="122">
        <f>SUM(L79:L91)</f>
        <v>49</v>
      </c>
      <c r="M92" s="387">
        <f>SUM(C92:L92)</f>
        <v>357</v>
      </c>
      <c r="N92" s="375">
        <f t="shared" si="24"/>
        <v>39.666666666666664</v>
      </c>
      <c r="O92" s="128">
        <f t="shared" si="25"/>
        <v>9</v>
      </c>
      <c r="AI92" s="114"/>
    </row>
    <row r="93" spans="1:55" ht="15.75" thickBot="1" x14ac:dyDescent="0.3">
      <c r="A93" s="68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391"/>
      <c r="N93" s="68"/>
      <c r="O93" s="68"/>
      <c r="AI93" s="85"/>
    </row>
    <row r="94" spans="1:55" x14ac:dyDescent="0.25">
      <c r="O94" s="85"/>
      <c r="AI94" s="85"/>
    </row>
    <row r="95" spans="1:55" x14ac:dyDescent="0.25">
      <c r="O95" s="85"/>
      <c r="AI95" s="85"/>
    </row>
    <row r="96" spans="1:55" x14ac:dyDescent="0.25">
      <c r="O96" s="85"/>
      <c r="AI96" s="85"/>
    </row>
    <row r="97" spans="1:40" x14ac:dyDescent="0.25">
      <c r="O97" s="85"/>
      <c r="AI97" s="85"/>
    </row>
    <row r="98" spans="1:40" x14ac:dyDescent="0.25">
      <c r="O98" s="85"/>
      <c r="AI98" s="85"/>
    </row>
    <row r="99" spans="1:40" x14ac:dyDescent="0.25">
      <c r="O99" s="85"/>
      <c r="AI99" s="85"/>
    </row>
    <row r="100" spans="1:40" x14ac:dyDescent="0.25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O100" s="66"/>
      <c r="AI100" s="85"/>
    </row>
    <row r="101" spans="1:40" x14ac:dyDescent="0.25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AI101" s="85"/>
    </row>
    <row r="102" spans="1:40" x14ac:dyDescent="0.25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AI102" s="85"/>
    </row>
    <row r="103" spans="1:40" x14ac:dyDescent="0.25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AI103" s="85"/>
    </row>
    <row r="104" spans="1:40" s="74" customFormat="1" x14ac:dyDescent="0.25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AI104" s="73"/>
    </row>
    <row r="105" spans="1:40" x14ac:dyDescent="0.25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Q105" s="70"/>
      <c r="R105" s="70"/>
      <c r="S105" s="70"/>
      <c r="T105" s="70"/>
      <c r="V105" s="70"/>
      <c r="W105" s="70"/>
      <c r="X105" s="70"/>
      <c r="Y105" s="70"/>
      <c r="AA105" s="70"/>
      <c r="AB105" s="70"/>
      <c r="AC105" s="70"/>
      <c r="AD105" s="70"/>
      <c r="AF105" s="70"/>
      <c r="AG105" s="70"/>
      <c r="AH105" s="70"/>
      <c r="AI105" s="70"/>
      <c r="AK105" s="70"/>
      <c r="AL105" s="70"/>
      <c r="AM105" s="70"/>
      <c r="AN105" s="70"/>
    </row>
    <row r="106" spans="1:40" x14ac:dyDescent="0.25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AI106" s="85"/>
    </row>
    <row r="107" spans="1:40" x14ac:dyDescent="0.25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AI107" s="85"/>
    </row>
    <row r="108" spans="1:40" x14ac:dyDescent="0.25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AI108" s="85"/>
    </row>
    <row r="109" spans="1:40" x14ac:dyDescent="0.25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AI109" s="85"/>
    </row>
    <row r="110" spans="1:40" x14ac:dyDescent="0.25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AI110" s="85"/>
    </row>
    <row r="111" spans="1:40" x14ac:dyDescent="0.25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AI111" s="85"/>
    </row>
    <row r="112" spans="1:40" x14ac:dyDescent="0.25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AI112" s="85"/>
    </row>
    <row r="113" spans="1:35" x14ac:dyDescent="0.25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AI113" s="85"/>
    </row>
    <row r="114" spans="1:35" x14ac:dyDescent="0.25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AI114" s="85"/>
    </row>
    <row r="115" spans="1:35" x14ac:dyDescent="0.25">
      <c r="O115" s="85"/>
      <c r="AI115" s="85"/>
    </row>
    <row r="116" spans="1:35" x14ac:dyDescent="0.25">
      <c r="O116" s="85"/>
      <c r="AI116" s="85"/>
    </row>
    <row r="117" spans="1:35" x14ac:dyDescent="0.25">
      <c r="O117" s="85"/>
      <c r="AI117" s="85"/>
    </row>
    <row r="118" spans="1:35" x14ac:dyDescent="0.25">
      <c r="O118" s="85"/>
    </row>
    <row r="119" spans="1:35" x14ac:dyDescent="0.25">
      <c r="O119" s="85"/>
    </row>
    <row r="120" spans="1:35" x14ac:dyDescent="0.25">
      <c r="O120" s="85"/>
    </row>
    <row r="121" spans="1:35" x14ac:dyDescent="0.25">
      <c r="O121" s="85"/>
    </row>
    <row r="122" spans="1:35" x14ac:dyDescent="0.25">
      <c r="O122" s="85"/>
    </row>
    <row r="123" spans="1:35" x14ac:dyDescent="0.25">
      <c r="O123" s="85"/>
    </row>
    <row r="124" spans="1:35" x14ac:dyDescent="0.25">
      <c r="O124" s="85"/>
    </row>
    <row r="125" spans="1:35" x14ac:dyDescent="0.25">
      <c r="O125" s="85"/>
    </row>
    <row r="126" spans="1:35" x14ac:dyDescent="0.25">
      <c r="O126" s="85"/>
    </row>
    <row r="127" spans="1:35" x14ac:dyDescent="0.25">
      <c r="O127" s="85"/>
    </row>
    <row r="128" spans="1:35" x14ac:dyDescent="0.25">
      <c r="O128" s="85"/>
    </row>
    <row r="129" spans="1:15" x14ac:dyDescent="0.25">
      <c r="O129" s="85"/>
    </row>
    <row r="130" spans="1:15" x14ac:dyDescent="0.25">
      <c r="O130" s="85"/>
    </row>
    <row r="131" spans="1:15" x14ac:dyDescent="0.25">
      <c r="O131" s="85"/>
    </row>
    <row r="132" spans="1:15" x14ac:dyDescent="0.25">
      <c r="O132" s="85"/>
    </row>
    <row r="133" spans="1:15" x14ac:dyDescent="0.25">
      <c r="O133" s="66"/>
    </row>
    <row r="134" spans="1:15" x14ac:dyDescent="0.25">
      <c r="O134" s="66"/>
    </row>
    <row r="135" spans="1:15" x14ac:dyDescent="0.25">
      <c r="O135" s="66"/>
    </row>
    <row r="136" spans="1:15" x14ac:dyDescent="0.25">
      <c r="O136" s="66"/>
    </row>
    <row r="137" spans="1:15" x14ac:dyDescent="0.25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O137" s="66"/>
    </row>
    <row r="138" spans="1:15" x14ac:dyDescent="0.25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O138" s="66"/>
    </row>
    <row r="139" spans="1:15" x14ac:dyDescent="0.25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O139" s="66"/>
    </row>
    <row r="140" spans="1:15" x14ac:dyDescent="0.25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O140" s="66"/>
    </row>
    <row r="141" spans="1:15" x14ac:dyDescent="0.25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O141" s="66"/>
    </row>
    <row r="142" spans="1:15" x14ac:dyDescent="0.25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O142" s="66"/>
    </row>
    <row r="143" spans="1:15" x14ac:dyDescent="0.25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O143" s="66"/>
    </row>
    <row r="144" spans="1:15" x14ac:dyDescent="0.25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O144" s="66"/>
    </row>
    <row r="145" spans="1:15" x14ac:dyDescent="0.25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O145" s="66"/>
    </row>
    <row r="146" spans="1:15" x14ac:dyDescent="0.25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O146" s="66"/>
    </row>
    <row r="147" spans="1:15" x14ac:dyDescent="0.25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O147" s="66"/>
    </row>
    <row r="148" spans="1:15" x14ac:dyDescent="0.25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O148" s="66"/>
    </row>
    <row r="149" spans="1:15" x14ac:dyDescent="0.25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O149" s="66"/>
    </row>
    <row r="150" spans="1:15" x14ac:dyDescent="0.25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O150" s="66"/>
    </row>
    <row r="151" spans="1:15" x14ac:dyDescent="0.25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O151" s="66"/>
    </row>
    <row r="152" spans="1:15" x14ac:dyDescent="0.25">
      <c r="O152" s="66"/>
    </row>
    <row r="153" spans="1:15" x14ac:dyDescent="0.25">
      <c r="O153" s="66"/>
    </row>
    <row r="154" spans="1:15" x14ac:dyDescent="0.25">
      <c r="O154" s="66"/>
    </row>
    <row r="155" spans="1:15" x14ac:dyDescent="0.25">
      <c r="O155" s="66"/>
    </row>
    <row r="156" spans="1:15" x14ac:dyDescent="0.25">
      <c r="O156" s="66"/>
    </row>
    <row r="157" spans="1:15" x14ac:dyDescent="0.25">
      <c r="O157" s="66"/>
    </row>
    <row r="158" spans="1:15" x14ac:dyDescent="0.25">
      <c r="O158" s="66"/>
    </row>
    <row r="159" spans="1:15" x14ac:dyDescent="0.25">
      <c r="O159" s="66"/>
    </row>
    <row r="160" spans="1:15" x14ac:dyDescent="0.25">
      <c r="O160" s="66"/>
    </row>
    <row r="161" spans="15:15" x14ac:dyDescent="0.25">
      <c r="O161" s="66"/>
    </row>
    <row r="162" spans="15:15" x14ac:dyDescent="0.25">
      <c r="O162" s="66"/>
    </row>
    <row r="163" spans="15:15" x14ac:dyDescent="0.25">
      <c r="O163" s="66"/>
    </row>
    <row r="164" spans="15:15" x14ac:dyDescent="0.25">
      <c r="O164" s="66"/>
    </row>
    <row r="165" spans="15:15" x14ac:dyDescent="0.25">
      <c r="O165" s="66"/>
    </row>
    <row r="166" spans="15:15" x14ac:dyDescent="0.25">
      <c r="O166" s="66"/>
    </row>
    <row r="167" spans="15:15" x14ac:dyDescent="0.25">
      <c r="O167" s="66"/>
    </row>
    <row r="168" spans="15:15" x14ac:dyDescent="0.25">
      <c r="O168" s="66"/>
    </row>
    <row r="169" spans="15:15" x14ac:dyDescent="0.25">
      <c r="O169" s="66"/>
    </row>
    <row r="170" spans="15:15" x14ac:dyDescent="0.25">
      <c r="O170" s="66"/>
    </row>
    <row r="171" spans="15:15" x14ac:dyDescent="0.25">
      <c r="O171" s="66"/>
    </row>
    <row r="172" spans="15:15" x14ac:dyDescent="0.25">
      <c r="O172" s="66"/>
    </row>
    <row r="173" spans="15:15" x14ac:dyDescent="0.25">
      <c r="O173" s="66"/>
    </row>
    <row r="174" spans="15:15" x14ac:dyDescent="0.25">
      <c r="O174" s="66"/>
    </row>
    <row r="175" spans="15:15" x14ac:dyDescent="0.25">
      <c r="O175" s="66"/>
    </row>
    <row r="176" spans="15:15" x14ac:dyDescent="0.25">
      <c r="O176" s="66"/>
    </row>
    <row r="177" spans="15:15" x14ac:dyDescent="0.25">
      <c r="O177" s="66"/>
    </row>
    <row r="178" spans="15:15" x14ac:dyDescent="0.25">
      <c r="O178" s="66"/>
    </row>
    <row r="179" spans="15:15" x14ac:dyDescent="0.25">
      <c r="O179" s="66"/>
    </row>
    <row r="180" spans="15:15" x14ac:dyDescent="0.25">
      <c r="O180" s="66"/>
    </row>
    <row r="181" spans="15:15" x14ac:dyDescent="0.25">
      <c r="O181" s="66"/>
    </row>
    <row r="182" spans="15:15" x14ac:dyDescent="0.25">
      <c r="O182" s="66"/>
    </row>
    <row r="183" spans="15:15" x14ac:dyDescent="0.25">
      <c r="O183" s="66"/>
    </row>
    <row r="184" spans="15:15" x14ac:dyDescent="0.25">
      <c r="O184" s="66"/>
    </row>
    <row r="185" spans="15:15" x14ac:dyDescent="0.25">
      <c r="O185" s="66"/>
    </row>
    <row r="186" spans="15:15" x14ac:dyDescent="0.25">
      <c r="O186" s="66"/>
    </row>
    <row r="187" spans="15:15" x14ac:dyDescent="0.25">
      <c r="O187" s="66"/>
    </row>
    <row r="188" spans="15:15" x14ac:dyDescent="0.25">
      <c r="O188" s="66"/>
    </row>
  </sheetData>
  <autoFilter ref="N1:N134" xr:uid="{00000000-0009-0000-0000-000008000000}"/>
  <sortState xmlns:xlrd2="http://schemas.microsoft.com/office/spreadsheetml/2017/richdata2" ref="B102:B110">
    <sortCondition ref="B101"/>
  </sortState>
  <pageMargins left="0.7" right="0.7" top="0.75" bottom="0.75" header="0.3" footer="0.3"/>
  <pageSetup orientation="portrait" r:id="rId1"/>
  <ignoredErrors>
    <ignoredError sqref="N87 N61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F32"/>
  <sheetViews>
    <sheetView zoomScale="145" zoomScaleNormal="145" workbookViewId="0">
      <selection activeCell="C8" sqref="C8"/>
    </sheetView>
  </sheetViews>
  <sheetFormatPr defaultRowHeight="15.75" x14ac:dyDescent="0.25"/>
  <cols>
    <col min="1" max="1" width="26.28515625" style="260" bestFit="1" customWidth="1"/>
    <col min="2" max="2" width="46.42578125" style="260" bestFit="1" customWidth="1"/>
    <col min="3" max="3" width="46.85546875" style="260" bestFit="1" customWidth="1"/>
    <col min="4" max="4" width="18.5703125" style="270" bestFit="1" customWidth="1"/>
    <col min="5" max="5" width="12.140625" style="260" customWidth="1"/>
    <col min="6" max="6" width="12.140625" style="260" bestFit="1" customWidth="1"/>
    <col min="7" max="7" width="11.85546875" style="260" bestFit="1" customWidth="1"/>
    <col min="8" max="8" width="10.7109375" style="260" bestFit="1" customWidth="1"/>
    <col min="9" max="16384" width="9.140625" style="260"/>
  </cols>
  <sheetData>
    <row r="1" spans="1:6" x14ac:dyDescent="0.25">
      <c r="A1" s="256" t="s">
        <v>442</v>
      </c>
      <c r="B1" s="257" t="s">
        <v>443</v>
      </c>
      <c r="C1" s="257" t="s">
        <v>444</v>
      </c>
      <c r="D1" s="258" t="s">
        <v>445</v>
      </c>
      <c r="E1" s="257" t="s">
        <v>582</v>
      </c>
      <c r="F1" s="259" t="s">
        <v>31</v>
      </c>
    </row>
    <row r="2" spans="1:6" x14ac:dyDescent="0.25">
      <c r="A2" s="245" t="s">
        <v>785</v>
      </c>
      <c r="B2" s="261" t="s">
        <v>35</v>
      </c>
      <c r="C2" s="262" t="s">
        <v>446</v>
      </c>
      <c r="D2" s="263" t="s">
        <v>36</v>
      </c>
      <c r="E2" s="509">
        <v>46083</v>
      </c>
      <c r="F2" s="264"/>
    </row>
    <row r="3" spans="1:6" x14ac:dyDescent="0.25">
      <c r="A3" s="246" t="s">
        <v>11</v>
      </c>
      <c r="B3" s="265" t="s">
        <v>39</v>
      </c>
      <c r="C3" s="266" t="s">
        <v>447</v>
      </c>
      <c r="D3" s="263" t="s">
        <v>40</v>
      </c>
      <c r="E3" s="509">
        <v>46083</v>
      </c>
      <c r="F3" s="264"/>
    </row>
    <row r="4" spans="1:6" x14ac:dyDescent="0.25">
      <c r="A4" s="247" t="s">
        <v>12</v>
      </c>
      <c r="B4" s="265" t="s">
        <v>43</v>
      </c>
      <c r="C4" s="266" t="s">
        <v>448</v>
      </c>
      <c r="D4" s="263" t="s">
        <v>59</v>
      </c>
      <c r="E4" s="509">
        <v>46044</v>
      </c>
      <c r="F4" s="264"/>
    </row>
    <row r="5" spans="1:6" x14ac:dyDescent="0.25">
      <c r="A5" s="617" t="s">
        <v>13</v>
      </c>
      <c r="B5" s="265" t="s">
        <v>49</v>
      </c>
      <c r="C5" s="266" t="s">
        <v>449</v>
      </c>
      <c r="D5" s="263" t="s">
        <v>50</v>
      </c>
      <c r="F5" s="264"/>
    </row>
    <row r="6" spans="1:6" ht="15.75" customHeight="1" x14ac:dyDescent="0.25">
      <c r="A6" s="533" t="s">
        <v>779</v>
      </c>
      <c r="B6" s="265" t="s">
        <v>54</v>
      </c>
      <c r="C6" s="266" t="s">
        <v>450</v>
      </c>
      <c r="D6" s="263" t="s">
        <v>55</v>
      </c>
      <c r="E6" s="509">
        <v>46044</v>
      </c>
      <c r="F6" s="264"/>
    </row>
    <row r="7" spans="1:6" x14ac:dyDescent="0.25">
      <c r="A7" s="248" t="s">
        <v>780</v>
      </c>
      <c r="B7" s="265" t="s">
        <v>767</v>
      </c>
      <c r="C7" s="266" t="s">
        <v>768</v>
      </c>
      <c r="D7" s="263" t="s">
        <v>451</v>
      </c>
      <c r="E7" s="509">
        <v>46064</v>
      </c>
      <c r="F7" s="264"/>
    </row>
    <row r="8" spans="1:6" ht="16.5" thickBot="1" x14ac:dyDescent="0.3">
      <c r="A8" s="249" t="s">
        <v>781</v>
      </c>
      <c r="B8" s="242" t="s">
        <v>58</v>
      </c>
      <c r="C8" s="267" t="s">
        <v>453</v>
      </c>
      <c r="D8" s="268" t="s">
        <v>59</v>
      </c>
      <c r="E8" s="526">
        <v>46073</v>
      </c>
      <c r="F8" s="269"/>
    </row>
    <row r="9" spans="1:6" ht="16.5" thickBot="1" x14ac:dyDescent="0.3"/>
    <row r="10" spans="1:6" x14ac:dyDescent="0.25">
      <c r="A10" s="256" t="s">
        <v>454</v>
      </c>
      <c r="B10" s="257" t="s">
        <v>443</v>
      </c>
      <c r="C10" s="257" t="s">
        <v>444</v>
      </c>
      <c r="D10" s="258" t="s">
        <v>445</v>
      </c>
      <c r="E10" s="257" t="s">
        <v>582</v>
      </c>
      <c r="F10" s="259" t="s">
        <v>31</v>
      </c>
    </row>
    <row r="11" spans="1:6" x14ac:dyDescent="0.25">
      <c r="A11" s="511" t="s">
        <v>14</v>
      </c>
      <c r="B11" s="261" t="s">
        <v>74</v>
      </c>
      <c r="C11" s="262" t="s">
        <v>455</v>
      </c>
      <c r="D11" s="263" t="s">
        <v>44</v>
      </c>
      <c r="E11" s="509">
        <v>45994</v>
      </c>
      <c r="F11" s="512">
        <v>45994</v>
      </c>
    </row>
    <row r="12" spans="1:6" x14ac:dyDescent="0.25">
      <c r="A12" s="513" t="s">
        <v>363</v>
      </c>
      <c r="B12" s="261" t="s">
        <v>741</v>
      </c>
      <c r="C12" s="262" t="s">
        <v>456</v>
      </c>
      <c r="D12" s="263" t="s">
        <v>80</v>
      </c>
      <c r="E12" s="272">
        <v>45944</v>
      </c>
      <c r="F12" s="273"/>
    </row>
    <row r="13" spans="1:6" x14ac:dyDescent="0.25">
      <c r="A13" s="514" t="s">
        <v>374</v>
      </c>
      <c r="B13" s="261" t="s">
        <v>83</v>
      </c>
      <c r="C13" s="262" t="s">
        <v>457</v>
      </c>
      <c r="D13" s="263" t="s">
        <v>84</v>
      </c>
      <c r="E13" s="272">
        <v>45917</v>
      </c>
      <c r="F13" s="273">
        <v>45932</v>
      </c>
    </row>
    <row r="14" spans="1:6" x14ac:dyDescent="0.25">
      <c r="A14" s="515" t="s">
        <v>384</v>
      </c>
      <c r="B14" s="261" t="s">
        <v>89</v>
      </c>
      <c r="C14" s="262" t="s">
        <v>458</v>
      </c>
      <c r="D14" s="263" t="s">
        <v>90</v>
      </c>
      <c r="E14" s="272">
        <v>45938</v>
      </c>
      <c r="F14" s="273">
        <v>46000</v>
      </c>
    </row>
    <row r="15" spans="1:6" x14ac:dyDescent="0.25">
      <c r="A15" s="516" t="s">
        <v>392</v>
      </c>
      <c r="B15" s="261" t="s">
        <v>551</v>
      </c>
      <c r="C15" s="262" t="s">
        <v>552</v>
      </c>
      <c r="D15" s="263" t="s">
        <v>459</v>
      </c>
      <c r="E15" s="272">
        <v>45964</v>
      </c>
      <c r="F15" s="273"/>
    </row>
    <row r="16" spans="1:6" x14ac:dyDescent="0.25">
      <c r="A16" s="517" t="s">
        <v>623</v>
      </c>
      <c r="B16" s="261" t="s">
        <v>96</v>
      </c>
      <c r="C16" s="262" t="s">
        <v>460</v>
      </c>
      <c r="D16" s="263" t="s">
        <v>97</v>
      </c>
      <c r="E16" s="272">
        <v>46000</v>
      </c>
      <c r="F16" s="273"/>
    </row>
    <row r="17" spans="1:6" x14ac:dyDescent="0.25">
      <c r="A17" s="518" t="s">
        <v>624</v>
      </c>
      <c r="B17" s="261" t="s">
        <v>404</v>
      </c>
      <c r="C17" s="262" t="s">
        <v>461</v>
      </c>
      <c r="D17" s="263" t="s">
        <v>573</v>
      </c>
      <c r="E17" s="272">
        <v>46000</v>
      </c>
      <c r="F17" s="273"/>
    </row>
    <row r="18" spans="1:6" x14ac:dyDescent="0.25">
      <c r="A18" s="519" t="s">
        <v>642</v>
      </c>
      <c r="B18" s="261" t="s">
        <v>462</v>
      </c>
      <c r="C18" s="262" t="s">
        <v>557</v>
      </c>
      <c r="D18" s="263" t="s">
        <v>643</v>
      </c>
      <c r="E18" s="272">
        <v>46001</v>
      </c>
      <c r="F18" s="273">
        <v>46001</v>
      </c>
    </row>
    <row r="19" spans="1:6" x14ac:dyDescent="0.25">
      <c r="A19" s="520" t="s">
        <v>585</v>
      </c>
      <c r="B19" s="261" t="s">
        <v>583</v>
      </c>
      <c r="C19" s="262" t="s">
        <v>584</v>
      </c>
      <c r="D19" s="263" t="s">
        <v>627</v>
      </c>
      <c r="E19" s="272">
        <v>45999</v>
      </c>
      <c r="F19" s="273">
        <v>46000</v>
      </c>
    </row>
    <row r="20" spans="1:6" x14ac:dyDescent="0.25">
      <c r="A20" s="521" t="s">
        <v>586</v>
      </c>
      <c r="B20" s="261" t="s">
        <v>406</v>
      </c>
      <c r="C20" s="262" t="s">
        <v>463</v>
      </c>
      <c r="D20" s="263" t="s">
        <v>110</v>
      </c>
      <c r="E20" s="272">
        <v>45923</v>
      </c>
      <c r="F20" s="273">
        <v>46000</v>
      </c>
    </row>
    <row r="21" spans="1:6" ht="15.75" customHeight="1" x14ac:dyDescent="0.25">
      <c r="A21" s="522" t="s">
        <v>587</v>
      </c>
      <c r="B21" s="261" t="s">
        <v>553</v>
      </c>
      <c r="C21" s="261" t="s">
        <v>554</v>
      </c>
      <c r="D21" s="263" t="s">
        <v>567</v>
      </c>
      <c r="E21" s="510">
        <v>45985</v>
      </c>
      <c r="F21" s="273"/>
    </row>
    <row r="22" spans="1:6" x14ac:dyDescent="0.25">
      <c r="A22" s="523" t="s">
        <v>634</v>
      </c>
      <c r="B22" s="261" t="s">
        <v>60</v>
      </c>
      <c r="C22" s="261" t="s">
        <v>452</v>
      </c>
      <c r="D22" s="261" t="s">
        <v>635</v>
      </c>
      <c r="E22" s="509">
        <v>46001</v>
      </c>
      <c r="F22" s="264"/>
    </row>
    <row r="23" spans="1:6" x14ac:dyDescent="0.25">
      <c r="A23" s="524" t="s">
        <v>628</v>
      </c>
      <c r="B23" s="261" t="s">
        <v>625</v>
      </c>
      <c r="C23" s="261" t="s">
        <v>626</v>
      </c>
      <c r="D23" s="263" t="s">
        <v>629</v>
      </c>
      <c r="E23" s="509">
        <v>46000</v>
      </c>
      <c r="F23" s="264"/>
    </row>
    <row r="24" spans="1:6" ht="16.5" thickBot="1" x14ac:dyDescent="0.3">
      <c r="A24" s="525" t="s">
        <v>633</v>
      </c>
      <c r="B24" s="242" t="s">
        <v>483</v>
      </c>
      <c r="C24" s="267" t="s">
        <v>630</v>
      </c>
      <c r="D24" s="268" t="s">
        <v>50</v>
      </c>
      <c r="E24" s="526">
        <v>46001</v>
      </c>
      <c r="F24" s="269"/>
    </row>
    <row r="25" spans="1:6" ht="16.5" thickBot="1" x14ac:dyDescent="0.3"/>
    <row r="26" spans="1:6" x14ac:dyDescent="0.25">
      <c r="A26" s="256" t="s">
        <v>464</v>
      </c>
      <c r="B26" s="257" t="s">
        <v>443</v>
      </c>
      <c r="C26" s="257" t="s">
        <v>444</v>
      </c>
      <c r="D26" s="258" t="s">
        <v>445</v>
      </c>
      <c r="E26" s="257" t="s">
        <v>582</v>
      </c>
      <c r="F26" s="259" t="s">
        <v>31</v>
      </c>
    </row>
    <row r="27" spans="1:6" x14ac:dyDescent="0.25">
      <c r="A27" s="250" t="s">
        <v>17</v>
      </c>
      <c r="B27" s="243" t="s">
        <v>742</v>
      </c>
      <c r="C27" s="243" t="s">
        <v>465</v>
      </c>
      <c r="D27" s="271" t="s">
        <v>522</v>
      </c>
      <c r="E27" s="272">
        <v>45944</v>
      </c>
      <c r="F27" s="273">
        <v>45965</v>
      </c>
    </row>
    <row r="28" spans="1:6" x14ac:dyDescent="0.25">
      <c r="A28" s="251" t="s">
        <v>524</v>
      </c>
      <c r="B28" s="243" t="s">
        <v>473</v>
      </c>
      <c r="C28" s="243" t="s">
        <v>558</v>
      </c>
      <c r="D28" s="271" t="s">
        <v>589</v>
      </c>
      <c r="E28" s="272">
        <v>45947</v>
      </c>
      <c r="F28" s="273">
        <v>45974</v>
      </c>
    </row>
    <row r="29" spans="1:6" x14ac:dyDescent="0.25">
      <c r="A29" s="252" t="s">
        <v>421</v>
      </c>
      <c r="B29" s="243" t="s">
        <v>520</v>
      </c>
      <c r="C29" s="243" t="s">
        <v>466</v>
      </c>
      <c r="D29" s="271" t="s">
        <v>556</v>
      </c>
      <c r="E29" s="272">
        <v>45924</v>
      </c>
      <c r="F29" s="273">
        <v>45939</v>
      </c>
    </row>
    <row r="30" spans="1:6" x14ac:dyDescent="0.25">
      <c r="A30" s="253" t="s">
        <v>525</v>
      </c>
      <c r="B30" s="243" t="s">
        <v>521</v>
      </c>
      <c r="C30" s="243" t="s">
        <v>468</v>
      </c>
      <c r="D30" s="271" t="s">
        <v>523</v>
      </c>
      <c r="E30" s="272">
        <v>45932</v>
      </c>
      <c r="F30" s="273">
        <v>45951</v>
      </c>
    </row>
    <row r="31" spans="1:6" x14ac:dyDescent="0.25">
      <c r="A31" s="254" t="s">
        <v>508</v>
      </c>
      <c r="B31" s="243" t="s">
        <v>472</v>
      </c>
      <c r="C31" s="243" t="s">
        <v>526</v>
      </c>
      <c r="D31" s="271" t="s">
        <v>555</v>
      </c>
      <c r="E31" s="272">
        <v>45947</v>
      </c>
      <c r="F31" s="273">
        <v>45954</v>
      </c>
    </row>
    <row r="32" spans="1:6" ht="16.5" thickBot="1" x14ac:dyDescent="0.3">
      <c r="A32" s="255" t="s">
        <v>496</v>
      </c>
      <c r="B32" s="274" t="s">
        <v>527</v>
      </c>
      <c r="C32" s="244" t="s">
        <v>528</v>
      </c>
      <c r="D32" s="275" t="s">
        <v>123</v>
      </c>
      <c r="E32" s="276">
        <v>45932</v>
      </c>
      <c r="F32" s="277">
        <v>45965</v>
      </c>
    </row>
  </sheetData>
  <hyperlinks>
    <hyperlink ref="C5" r:id="rId1" xr:uid="{00000000-0004-0000-0900-000001000000}"/>
    <hyperlink ref="C4" r:id="rId2" xr:uid="{00000000-0004-0000-0900-000002000000}"/>
    <hyperlink ref="C3" r:id="rId3" xr:uid="{00000000-0004-0000-0900-000003000000}"/>
    <hyperlink ref="C2" r:id="rId4" xr:uid="{00000000-0004-0000-0900-000004000000}"/>
    <hyperlink ref="C6" r:id="rId5" xr:uid="{00000000-0004-0000-0900-000005000000}"/>
    <hyperlink ref="C7" r:id="rId6" display="cwilli19@gdeb.com" xr:uid="{00000000-0004-0000-0900-000006000000}"/>
    <hyperlink ref="C11" r:id="rId7" xr:uid="{00000000-0004-0000-0900-000009000000}"/>
    <hyperlink ref="C12" r:id="rId8" xr:uid="{00000000-0004-0000-0900-00000A000000}"/>
    <hyperlink ref="C13" r:id="rId9" xr:uid="{00000000-0004-0000-0900-00000B000000}"/>
    <hyperlink ref="C14" r:id="rId10" xr:uid="{00000000-0004-0000-0900-00000C000000}"/>
    <hyperlink ref="C16" r:id="rId11" xr:uid="{00000000-0004-0000-0900-00000E000000}"/>
    <hyperlink ref="C17" r:id="rId12" xr:uid="{00000000-0004-0000-0900-00000F000000}"/>
    <hyperlink ref="C20" r:id="rId13" xr:uid="{00000000-0004-0000-0900-000010000000}"/>
    <hyperlink ref="C19" r:id="rId14" display="mpisacan@gdeb.com" xr:uid="{00000000-0004-0000-0900-000011000000}"/>
    <hyperlink ref="C18" r:id="rId15" display="jrainey2@gdeb.com   jriley@gdeb.com" xr:uid="{00000000-0004-0000-0900-000012000000}"/>
    <hyperlink ref="C8" r:id="rId16" xr:uid="{00000000-0004-0000-0900-000008000000}"/>
  </hyperlinks>
  <pageMargins left="0.7" right="0.7" top="0.75" bottom="0.75" header="0.3" footer="0.3"/>
  <pageSetup orientation="portrait" verticalDpi="1200" r:id="rId1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O460"/>
  <sheetViews>
    <sheetView topLeftCell="A231" zoomScale="130" zoomScaleNormal="130" workbookViewId="0">
      <selection activeCell="K247" sqref="K247"/>
    </sheetView>
  </sheetViews>
  <sheetFormatPr defaultRowHeight="15" x14ac:dyDescent="0.25"/>
  <cols>
    <col min="1" max="1" width="10.85546875" style="341" bestFit="1" customWidth="1"/>
    <col min="2" max="2" width="11.28515625" style="342" customWidth="1"/>
    <col min="3" max="3" width="7" style="341" customWidth="1"/>
    <col min="4" max="4" width="19.42578125" style="341" bestFit="1" customWidth="1"/>
    <col min="5" max="5" width="24.42578125" style="341" bestFit="1" customWidth="1"/>
    <col min="6" max="6" width="14.140625" style="343" bestFit="1" customWidth="1"/>
    <col min="7" max="8" width="8.28515625" style="343" bestFit="1" customWidth="1"/>
    <col min="9" max="9" width="11.7109375" style="182" bestFit="1" customWidth="1"/>
    <col min="10" max="10" width="29.7109375" style="324" bestFit="1" customWidth="1"/>
    <col min="11" max="11" width="9.140625" style="324"/>
    <col min="12" max="12" width="13.85546875" style="324" customWidth="1"/>
    <col min="13" max="13" width="39.85546875" style="324" customWidth="1"/>
    <col min="14" max="14" width="27.28515625" style="324" bestFit="1" customWidth="1"/>
    <col min="15" max="15" width="16.42578125" style="324" customWidth="1"/>
    <col min="16" max="16" width="24.42578125" style="324" customWidth="1"/>
    <col min="17" max="17" width="11.42578125" style="324" customWidth="1"/>
    <col min="18" max="16384" width="9.140625" style="324"/>
  </cols>
  <sheetData>
    <row r="1" spans="1:15" x14ac:dyDescent="0.25">
      <c r="A1" s="184" t="s">
        <v>19</v>
      </c>
      <c r="B1" s="185" t="s">
        <v>20</v>
      </c>
      <c r="C1" s="184" t="s">
        <v>21</v>
      </c>
      <c r="D1" s="184" t="s">
        <v>22</v>
      </c>
      <c r="E1" s="186" t="s">
        <v>23</v>
      </c>
      <c r="F1" s="166" t="s">
        <v>24</v>
      </c>
      <c r="G1" s="166" t="s">
        <v>560</v>
      </c>
      <c r="H1" s="166" t="s">
        <v>561</v>
      </c>
      <c r="I1" s="166" t="s">
        <v>562</v>
      </c>
      <c r="J1" s="166" t="s">
        <v>25</v>
      </c>
      <c r="L1" s="725" t="s">
        <v>26</v>
      </c>
      <c r="M1" s="726"/>
      <c r="N1" s="726"/>
      <c r="O1" s="727"/>
    </row>
    <row r="2" spans="1:15" x14ac:dyDescent="0.25">
      <c r="A2" s="728"/>
      <c r="B2" s="729"/>
      <c r="C2" s="187"/>
      <c r="D2" s="188"/>
      <c r="E2" s="189"/>
      <c r="F2" s="316"/>
      <c r="G2" s="316"/>
      <c r="H2" s="316"/>
      <c r="I2" s="167" t="str">
        <f t="shared" ref="I2:I19" si="0">IF(AND(ISTEXT(D2),ISTEXT(E2)),IF(AND(ISBLANK(G2),ISBLANK(H2)),"TBD",IF(G2="FFT",E2,IF(H2="FFT",D2,IF(G2&gt;H2,D2,E2)))),"")</f>
        <v/>
      </c>
      <c r="J2" s="190"/>
      <c r="L2" s="325" t="s">
        <v>27</v>
      </c>
      <c r="M2" s="326" t="s">
        <v>28</v>
      </c>
      <c r="N2" s="326" t="s">
        <v>29</v>
      </c>
      <c r="O2" s="326" t="s">
        <v>30</v>
      </c>
    </row>
    <row r="3" spans="1:15" ht="30" x14ac:dyDescent="0.25">
      <c r="A3" s="728"/>
      <c r="B3" s="729"/>
      <c r="C3" s="187"/>
      <c r="D3" s="188"/>
      <c r="E3" s="189"/>
      <c r="F3" s="316"/>
      <c r="G3" s="316"/>
      <c r="H3" s="316"/>
      <c r="I3" s="167" t="str">
        <f t="shared" si="0"/>
        <v/>
      </c>
      <c r="J3" s="191" t="s">
        <v>32</v>
      </c>
      <c r="L3" s="240" t="s">
        <v>33</v>
      </c>
      <c r="M3" s="240" t="s">
        <v>34</v>
      </c>
      <c r="N3" s="240" t="s">
        <v>35</v>
      </c>
      <c r="O3" s="240" t="s">
        <v>36</v>
      </c>
    </row>
    <row r="4" spans="1:15" x14ac:dyDescent="0.25">
      <c r="A4" s="728"/>
      <c r="B4" s="729"/>
      <c r="C4" s="187"/>
      <c r="D4" s="188"/>
      <c r="E4" s="189"/>
      <c r="F4" s="316"/>
      <c r="G4" s="316"/>
      <c r="H4" s="316"/>
      <c r="I4" s="167" t="str">
        <f t="shared" si="0"/>
        <v/>
      </c>
      <c r="J4" s="190"/>
      <c r="L4" s="240" t="s">
        <v>37</v>
      </c>
      <c r="M4" s="240" t="s">
        <v>38</v>
      </c>
      <c r="N4" s="240" t="s">
        <v>39</v>
      </c>
      <c r="O4" s="240" t="s">
        <v>40</v>
      </c>
    </row>
    <row r="5" spans="1:15" x14ac:dyDescent="0.25">
      <c r="A5" s="728"/>
      <c r="B5" s="729"/>
      <c r="C5" s="187"/>
      <c r="D5" s="188"/>
      <c r="E5" s="189"/>
      <c r="F5" s="316"/>
      <c r="G5" s="316"/>
      <c r="H5" s="316"/>
      <c r="I5" s="167" t="str">
        <f t="shared" si="0"/>
        <v/>
      </c>
      <c r="J5" s="190"/>
      <c r="L5" s="240" t="s">
        <v>41</v>
      </c>
      <c r="M5" s="240" t="s">
        <v>42</v>
      </c>
      <c r="N5" s="240" t="s">
        <v>43</v>
      </c>
      <c r="O5" s="240" t="s">
        <v>44</v>
      </c>
    </row>
    <row r="6" spans="1:15" x14ac:dyDescent="0.25">
      <c r="A6" s="712" t="s">
        <v>45</v>
      </c>
      <c r="B6" s="711">
        <v>45929</v>
      </c>
      <c r="C6" s="192">
        <v>0.34375</v>
      </c>
      <c r="D6" s="193" t="s">
        <v>46</v>
      </c>
      <c r="E6" s="314"/>
      <c r="F6" s="194"/>
      <c r="G6" s="194"/>
      <c r="H6" s="194"/>
      <c r="I6" s="105" t="str">
        <f t="shared" si="0"/>
        <v/>
      </c>
      <c r="J6" s="190"/>
      <c r="L6" s="240" t="s">
        <v>47</v>
      </c>
      <c r="M6" s="240" t="s">
        <v>48</v>
      </c>
      <c r="N6" s="240" t="s">
        <v>49</v>
      </c>
      <c r="O6" s="240" t="s">
        <v>55</v>
      </c>
    </row>
    <row r="7" spans="1:15" ht="15" customHeight="1" x14ac:dyDescent="0.25">
      <c r="A7" s="712"/>
      <c r="B7" s="711"/>
      <c r="C7" s="192">
        <v>0.38541666666666669</v>
      </c>
      <c r="D7" s="193" t="s">
        <v>46</v>
      </c>
      <c r="E7" s="314"/>
      <c r="F7" s="194"/>
      <c r="G7" s="194"/>
      <c r="H7" s="194"/>
      <c r="I7" s="105" t="str">
        <f t="shared" si="0"/>
        <v/>
      </c>
      <c r="J7" s="190"/>
      <c r="L7" s="240" t="s">
        <v>51</v>
      </c>
      <c r="M7" s="240" t="s">
        <v>789</v>
      </c>
      <c r="N7" s="240" t="s">
        <v>54</v>
      </c>
      <c r="O7" s="240" t="s">
        <v>90</v>
      </c>
    </row>
    <row r="8" spans="1:15" ht="15" customHeight="1" x14ac:dyDescent="0.25">
      <c r="A8" s="712"/>
      <c r="B8" s="711"/>
      <c r="C8" s="192"/>
      <c r="D8" s="193"/>
      <c r="E8" s="314"/>
      <c r="F8" s="194"/>
      <c r="G8" s="194"/>
      <c r="H8" s="194"/>
      <c r="I8" s="105" t="str">
        <f t="shared" si="0"/>
        <v/>
      </c>
      <c r="J8" s="190"/>
      <c r="L8" s="240" t="s">
        <v>53</v>
      </c>
      <c r="M8" s="240" t="s">
        <v>480</v>
      </c>
      <c r="N8" s="240" t="s">
        <v>481</v>
      </c>
      <c r="O8" s="240" t="s">
        <v>482</v>
      </c>
    </row>
    <row r="9" spans="1:15" x14ac:dyDescent="0.25">
      <c r="A9" s="684" t="s">
        <v>45</v>
      </c>
      <c r="B9" s="685">
        <v>45936</v>
      </c>
      <c r="C9" s="192">
        <v>0.27083333333333331</v>
      </c>
      <c r="D9" s="193" t="s">
        <v>46</v>
      </c>
      <c r="E9" s="314"/>
      <c r="F9" s="194"/>
      <c r="G9" s="194"/>
      <c r="H9" s="194"/>
      <c r="I9" s="105" t="str">
        <f t="shared" si="0"/>
        <v/>
      </c>
      <c r="J9" s="190"/>
      <c r="L9" s="240" t="s">
        <v>56</v>
      </c>
      <c r="M9" s="240" t="s">
        <v>57</v>
      </c>
      <c r="N9" s="240" t="s">
        <v>58</v>
      </c>
      <c r="O9" s="240" t="s">
        <v>790</v>
      </c>
    </row>
    <row r="10" spans="1:15" x14ac:dyDescent="0.25">
      <c r="A10" s="684"/>
      <c r="B10" s="685"/>
      <c r="C10" s="192">
        <v>0.3125</v>
      </c>
      <c r="D10" s="193" t="s">
        <v>46</v>
      </c>
      <c r="E10" s="314"/>
      <c r="F10" s="194"/>
      <c r="G10" s="194"/>
      <c r="H10" s="194"/>
      <c r="I10" s="105" t="str">
        <f t="shared" si="0"/>
        <v/>
      </c>
      <c r="J10" s="190"/>
      <c r="L10" s="240"/>
    </row>
    <row r="11" spans="1:15" x14ac:dyDescent="0.25">
      <c r="A11" s="684"/>
      <c r="B11" s="685"/>
      <c r="C11" s="192">
        <v>0.35416666666666669</v>
      </c>
      <c r="D11" s="193"/>
      <c r="E11" s="314"/>
      <c r="F11" s="194"/>
      <c r="G11" s="194"/>
      <c r="H11" s="194"/>
      <c r="I11" s="105" t="str">
        <f t="shared" si="0"/>
        <v/>
      </c>
      <c r="J11" s="190"/>
    </row>
    <row r="12" spans="1:15" x14ac:dyDescent="0.25">
      <c r="A12" s="712" t="s">
        <v>45</v>
      </c>
      <c r="B12" s="711">
        <v>45943</v>
      </c>
      <c r="C12" s="192">
        <v>0.34375</v>
      </c>
      <c r="D12" s="193" t="s">
        <v>61</v>
      </c>
      <c r="E12" s="314"/>
      <c r="F12" s="195"/>
      <c r="G12" s="195"/>
      <c r="H12" s="195"/>
      <c r="I12" s="157" t="str">
        <f t="shared" si="0"/>
        <v/>
      </c>
      <c r="J12" s="196"/>
    </row>
    <row r="13" spans="1:15" x14ac:dyDescent="0.25">
      <c r="A13" s="712"/>
      <c r="B13" s="711"/>
      <c r="C13" s="192">
        <v>0.38541666666666669</v>
      </c>
      <c r="D13" s="193"/>
      <c r="E13" s="314"/>
      <c r="F13" s="194"/>
      <c r="G13" s="194"/>
      <c r="H13" s="194"/>
      <c r="I13" s="105" t="str">
        <f t="shared" si="0"/>
        <v/>
      </c>
      <c r="J13" s="196"/>
    </row>
    <row r="14" spans="1:15" x14ac:dyDescent="0.25">
      <c r="A14" s="712" t="s">
        <v>62</v>
      </c>
      <c r="B14" s="711">
        <v>45945</v>
      </c>
      <c r="C14" s="197">
        <v>0.22916666666666666</v>
      </c>
      <c r="D14" s="188"/>
      <c r="E14" s="189" t="s">
        <v>63</v>
      </c>
      <c r="F14" s="316"/>
      <c r="G14" s="316"/>
      <c r="H14" s="316"/>
      <c r="I14" s="167" t="str">
        <f t="shared" si="0"/>
        <v/>
      </c>
      <c r="J14" s="190"/>
      <c r="L14" s="327"/>
      <c r="M14" s="327"/>
    </row>
    <row r="15" spans="1:15" x14ac:dyDescent="0.25">
      <c r="A15" s="712"/>
      <c r="B15" s="711"/>
      <c r="C15" s="187">
        <v>0.27083333333333331</v>
      </c>
      <c r="D15" s="188"/>
      <c r="E15" s="189" t="s">
        <v>64</v>
      </c>
      <c r="F15" s="316"/>
      <c r="G15" s="316"/>
      <c r="H15" s="316"/>
      <c r="I15" s="167" t="str">
        <f t="shared" si="0"/>
        <v/>
      </c>
      <c r="J15" s="190"/>
    </row>
    <row r="16" spans="1:15" x14ac:dyDescent="0.25">
      <c r="A16" s="712"/>
      <c r="B16" s="711"/>
      <c r="C16" s="187">
        <v>0.3125</v>
      </c>
      <c r="D16" s="188"/>
      <c r="E16" s="189" t="s">
        <v>64</v>
      </c>
      <c r="F16" s="316"/>
      <c r="G16" s="316"/>
      <c r="H16" s="316"/>
      <c r="I16" s="167" t="str">
        <f t="shared" si="0"/>
        <v/>
      </c>
      <c r="J16" s="190"/>
    </row>
    <row r="17" spans="1:15" ht="15.75" thickBot="1" x14ac:dyDescent="0.3">
      <c r="A17" s="712"/>
      <c r="B17" s="711"/>
      <c r="C17" s="187">
        <v>0.35416666666666669</v>
      </c>
      <c r="D17" s="188"/>
      <c r="E17" s="189" t="s">
        <v>64</v>
      </c>
      <c r="F17" s="316"/>
      <c r="G17" s="316"/>
      <c r="H17" s="316"/>
      <c r="I17" s="167" t="str">
        <f t="shared" si="0"/>
        <v/>
      </c>
      <c r="J17" s="190"/>
    </row>
    <row r="18" spans="1:15" x14ac:dyDescent="0.25">
      <c r="A18" s="712" t="s">
        <v>65</v>
      </c>
      <c r="B18" s="711">
        <v>45947</v>
      </c>
      <c r="C18" s="197">
        <v>0.22916666666666666</v>
      </c>
      <c r="D18" s="188"/>
      <c r="E18" s="189" t="s">
        <v>63</v>
      </c>
      <c r="F18" s="316"/>
      <c r="G18" s="316"/>
      <c r="H18" s="316"/>
      <c r="I18" s="167" t="str">
        <f t="shared" si="0"/>
        <v/>
      </c>
      <c r="J18" s="190"/>
      <c r="L18" s="721" t="s">
        <v>66</v>
      </c>
      <c r="M18" s="722"/>
      <c r="N18" s="722"/>
      <c r="O18" s="723"/>
    </row>
    <row r="19" spans="1:15" x14ac:dyDescent="0.25">
      <c r="A19" s="712"/>
      <c r="B19" s="711"/>
      <c r="C19" s="347">
        <v>0.27083333333333331</v>
      </c>
      <c r="D19" s="198" t="s">
        <v>470</v>
      </c>
      <c r="E19" s="198" t="s">
        <v>470</v>
      </c>
      <c r="F19" s="199"/>
      <c r="G19" s="199"/>
      <c r="H19" s="199"/>
      <c r="I19" s="158" t="str">
        <f t="shared" si="0"/>
        <v>TBD</v>
      </c>
      <c r="J19" s="196"/>
      <c r="L19" s="328" t="s">
        <v>27</v>
      </c>
      <c r="M19" s="326" t="s">
        <v>28</v>
      </c>
      <c r="N19" s="326" t="s">
        <v>29</v>
      </c>
      <c r="O19" s="326" t="s">
        <v>30</v>
      </c>
    </row>
    <row r="20" spans="1:15" x14ac:dyDescent="0.25">
      <c r="A20" s="712"/>
      <c r="B20" s="711"/>
      <c r="C20" s="200">
        <v>0.3125</v>
      </c>
      <c r="D20" s="201" t="s">
        <v>70</v>
      </c>
      <c r="E20" s="201" t="s">
        <v>67</v>
      </c>
      <c r="F20" s="202" t="s">
        <v>68</v>
      </c>
      <c r="G20" s="202">
        <v>14</v>
      </c>
      <c r="H20" s="202">
        <v>39</v>
      </c>
      <c r="I20" s="154" t="str">
        <f>IF(AND(ISTEXT(D20),ISTEXT(E20)),IF(AND(ISBLANK(G20),ISBLANK(H20)),"TBD",IF(G20="FFT",E20,IF(H20="FFT",D20,IF(G20&gt;H20,D20,E20)))),"")</f>
        <v>C3</v>
      </c>
      <c r="J20" s="115" t="s">
        <v>495</v>
      </c>
      <c r="K20" s="315"/>
      <c r="L20" s="240" t="s">
        <v>72</v>
      </c>
      <c r="M20" s="240" t="s">
        <v>73</v>
      </c>
      <c r="N20" s="240" t="s">
        <v>74</v>
      </c>
      <c r="O20" s="240" t="s">
        <v>44</v>
      </c>
    </row>
    <row r="21" spans="1:15" x14ac:dyDescent="0.25">
      <c r="A21" s="712"/>
      <c r="B21" s="711"/>
      <c r="C21" s="200">
        <v>0.35416666666666669</v>
      </c>
      <c r="D21" s="201" t="s">
        <v>85</v>
      </c>
      <c r="E21" s="201" t="s">
        <v>76</v>
      </c>
      <c r="F21" s="202" t="s">
        <v>71</v>
      </c>
      <c r="G21" s="202">
        <v>29</v>
      </c>
      <c r="H21" s="202">
        <v>30</v>
      </c>
      <c r="I21" s="154" t="str">
        <f t="shared" ref="I21:I84" si="1">IF(AND(ISTEXT(D21),ISTEXT(E21)),IF(AND(ISBLANK(G21),ISBLANK(H21)),"TBD",IF(G21="FFT",E21,IF(H21="FFT",D21,IF(G21&gt;H21,D21,E21)))),"")</f>
        <v>C6</v>
      </c>
      <c r="J21" s="115" t="s">
        <v>502</v>
      </c>
      <c r="K21" s="329"/>
      <c r="L21" s="240" t="s">
        <v>78</v>
      </c>
      <c r="M21" s="240" t="s">
        <v>664</v>
      </c>
      <c r="N21" s="240" t="s">
        <v>79</v>
      </c>
      <c r="O21" s="240" t="s">
        <v>80</v>
      </c>
    </row>
    <row r="22" spans="1:15" x14ac:dyDescent="0.25">
      <c r="A22" s="712" t="s">
        <v>45</v>
      </c>
      <c r="B22" s="711">
        <v>45950</v>
      </c>
      <c r="C22" s="200">
        <v>0.34375</v>
      </c>
      <c r="D22" s="201" t="s">
        <v>67</v>
      </c>
      <c r="E22" s="201" t="s">
        <v>75</v>
      </c>
      <c r="F22" s="202" t="s">
        <v>77</v>
      </c>
      <c r="G22" s="202">
        <v>65</v>
      </c>
      <c r="H22" s="202">
        <v>23</v>
      </c>
      <c r="I22" s="154" t="str">
        <f t="shared" si="1"/>
        <v>C3</v>
      </c>
      <c r="J22" s="115" t="s">
        <v>537</v>
      </c>
      <c r="K22" s="329"/>
      <c r="L22" s="240" t="s">
        <v>82</v>
      </c>
      <c r="M22" s="240" t="s">
        <v>663</v>
      </c>
      <c r="N22" s="240" t="s">
        <v>83</v>
      </c>
      <c r="O22" s="240" t="s">
        <v>84</v>
      </c>
    </row>
    <row r="23" spans="1:15" x14ac:dyDescent="0.25">
      <c r="A23" s="712"/>
      <c r="B23" s="711"/>
      <c r="C23" s="200">
        <v>0.38541666666666669</v>
      </c>
      <c r="D23" s="203" t="s">
        <v>129</v>
      </c>
      <c r="E23" s="203" t="s">
        <v>129</v>
      </c>
      <c r="F23" s="202"/>
      <c r="G23" s="202"/>
      <c r="H23" s="202"/>
      <c r="I23" s="154" t="str">
        <f t="shared" si="1"/>
        <v>TBD</v>
      </c>
      <c r="J23" s="115"/>
      <c r="L23" s="240" t="s">
        <v>87</v>
      </c>
      <c r="M23" s="240" t="s">
        <v>662</v>
      </c>
      <c r="N23" s="240" t="s">
        <v>89</v>
      </c>
      <c r="O23" s="240" t="s">
        <v>90</v>
      </c>
    </row>
    <row r="24" spans="1:15" x14ac:dyDescent="0.25">
      <c r="A24" s="712" t="s">
        <v>62</v>
      </c>
      <c r="B24" s="711">
        <v>45952</v>
      </c>
      <c r="C24" s="197">
        <v>0.22916666666666666</v>
      </c>
      <c r="D24" s="188"/>
      <c r="E24" s="189" t="s">
        <v>63</v>
      </c>
      <c r="F24" s="316"/>
      <c r="G24" s="316"/>
      <c r="H24" s="316"/>
      <c r="I24" s="167" t="str">
        <f t="shared" si="1"/>
        <v/>
      </c>
      <c r="J24" s="97"/>
      <c r="L24" s="240" t="s">
        <v>91</v>
      </c>
      <c r="M24" s="240" t="s">
        <v>661</v>
      </c>
      <c r="N24" s="240" t="s">
        <v>551</v>
      </c>
      <c r="O24" s="240" t="s">
        <v>93</v>
      </c>
    </row>
    <row r="25" spans="1:15" x14ac:dyDescent="0.25">
      <c r="A25" s="712"/>
      <c r="B25" s="711"/>
      <c r="C25" s="187">
        <v>0.27083333333333331</v>
      </c>
      <c r="D25" s="188"/>
      <c r="E25" s="189"/>
      <c r="F25" s="316"/>
      <c r="G25" s="316"/>
      <c r="H25" s="316"/>
      <c r="I25" s="167" t="str">
        <f t="shared" si="1"/>
        <v/>
      </c>
      <c r="J25" s="97"/>
      <c r="L25" s="240" t="s">
        <v>94</v>
      </c>
      <c r="M25" s="240" t="s">
        <v>660</v>
      </c>
      <c r="N25" s="240" t="s">
        <v>96</v>
      </c>
      <c r="O25" s="240" t="s">
        <v>97</v>
      </c>
    </row>
    <row r="26" spans="1:15" x14ac:dyDescent="0.25">
      <c r="A26" s="712"/>
      <c r="B26" s="711"/>
      <c r="C26" s="187">
        <v>0.3125</v>
      </c>
      <c r="D26" s="188"/>
      <c r="E26" s="189" t="s">
        <v>64</v>
      </c>
      <c r="F26" s="316"/>
      <c r="G26" s="316"/>
      <c r="H26" s="316"/>
      <c r="I26" s="167" t="str">
        <f t="shared" si="1"/>
        <v/>
      </c>
      <c r="J26" s="97"/>
      <c r="L26" s="240" t="s">
        <v>95</v>
      </c>
      <c r="M26" s="240" t="s">
        <v>658</v>
      </c>
      <c r="N26" s="240" t="s">
        <v>404</v>
      </c>
      <c r="O26" s="240" t="s">
        <v>100</v>
      </c>
    </row>
    <row r="27" spans="1:15" ht="30" x14ac:dyDescent="0.25">
      <c r="A27" s="712"/>
      <c r="B27" s="711"/>
      <c r="C27" s="187">
        <v>0.35416666666666669</v>
      </c>
      <c r="D27" s="188"/>
      <c r="E27" s="189"/>
      <c r="F27" s="316"/>
      <c r="G27" s="316"/>
      <c r="H27" s="316"/>
      <c r="I27" s="167" t="str">
        <f t="shared" si="1"/>
        <v/>
      </c>
      <c r="J27" s="97"/>
      <c r="L27" s="240" t="s">
        <v>98</v>
      </c>
      <c r="M27" s="240" t="s">
        <v>671</v>
      </c>
      <c r="N27" s="240" t="s">
        <v>462</v>
      </c>
      <c r="O27" s="240" t="s">
        <v>573</v>
      </c>
    </row>
    <row r="28" spans="1:15" ht="30" x14ac:dyDescent="0.25">
      <c r="A28" s="712" t="s">
        <v>65</v>
      </c>
      <c r="B28" s="711">
        <v>45954</v>
      </c>
      <c r="C28" s="197">
        <v>0.22916666666666666</v>
      </c>
      <c r="D28" s="188"/>
      <c r="E28" s="189" t="s">
        <v>63</v>
      </c>
      <c r="F28" s="316"/>
      <c r="G28" s="316"/>
      <c r="H28" s="316"/>
      <c r="I28" s="167" t="str">
        <f t="shared" si="1"/>
        <v/>
      </c>
      <c r="J28" s="99"/>
      <c r="L28" s="240" t="s">
        <v>101</v>
      </c>
      <c r="M28" s="240" t="s">
        <v>659</v>
      </c>
      <c r="N28" s="240" t="s">
        <v>583</v>
      </c>
      <c r="O28" s="240" t="s">
        <v>627</v>
      </c>
    </row>
    <row r="29" spans="1:15" x14ac:dyDescent="0.25">
      <c r="A29" s="712"/>
      <c r="B29" s="711"/>
      <c r="C29" s="200">
        <v>0.27083333333333331</v>
      </c>
      <c r="D29" s="201" t="s">
        <v>70</v>
      </c>
      <c r="E29" s="201" t="s">
        <v>69</v>
      </c>
      <c r="F29" s="202" t="s">
        <v>81</v>
      </c>
      <c r="G29" s="204">
        <v>31</v>
      </c>
      <c r="H29" s="204">
        <v>27</v>
      </c>
      <c r="I29" s="155" t="str">
        <f t="shared" si="1"/>
        <v>C1</v>
      </c>
      <c r="J29" s="134" t="s">
        <v>539</v>
      </c>
      <c r="K29" s="315"/>
      <c r="L29" s="240" t="s">
        <v>104</v>
      </c>
      <c r="M29" s="240" t="s">
        <v>665</v>
      </c>
      <c r="N29" s="240" t="s">
        <v>406</v>
      </c>
      <c r="O29" s="240" t="s">
        <v>110</v>
      </c>
    </row>
    <row r="30" spans="1:15" x14ac:dyDescent="0.25">
      <c r="A30" s="712"/>
      <c r="B30" s="711"/>
      <c r="C30" s="200">
        <v>0.3125</v>
      </c>
      <c r="D30" s="201" t="s">
        <v>67</v>
      </c>
      <c r="E30" s="201" t="s">
        <v>76</v>
      </c>
      <c r="F30" s="202" t="s">
        <v>86</v>
      </c>
      <c r="G30" s="204">
        <v>18</v>
      </c>
      <c r="H30" s="204">
        <v>39</v>
      </c>
      <c r="I30" s="155" t="str">
        <f t="shared" si="1"/>
        <v>C6</v>
      </c>
      <c r="J30" s="134" t="s">
        <v>538</v>
      </c>
      <c r="L30" s="240" t="s">
        <v>106</v>
      </c>
      <c r="M30" s="240" t="s">
        <v>666</v>
      </c>
      <c r="N30" s="240" t="s">
        <v>553</v>
      </c>
      <c r="O30" s="330" t="s">
        <v>567</v>
      </c>
    </row>
    <row r="31" spans="1:15" ht="15" customHeight="1" x14ac:dyDescent="0.25">
      <c r="A31" s="712"/>
      <c r="B31" s="711"/>
      <c r="C31" s="200">
        <v>0.35416666666666669</v>
      </c>
      <c r="D31" s="201" t="s">
        <v>75</v>
      </c>
      <c r="E31" s="201" t="s">
        <v>85</v>
      </c>
      <c r="F31" s="202" t="s">
        <v>103</v>
      </c>
      <c r="G31" s="204">
        <v>2</v>
      </c>
      <c r="H31" s="204">
        <v>0</v>
      </c>
      <c r="I31" s="155" t="str">
        <f t="shared" si="1"/>
        <v>C5</v>
      </c>
      <c r="J31" s="134" t="s">
        <v>529</v>
      </c>
      <c r="L31" s="323" t="s">
        <v>109</v>
      </c>
      <c r="M31" s="323" t="s">
        <v>667</v>
      </c>
      <c r="N31" s="331" t="s">
        <v>60</v>
      </c>
      <c r="O31" s="332" t="s">
        <v>635</v>
      </c>
    </row>
    <row r="32" spans="1:15" ht="15" customHeight="1" x14ac:dyDescent="0.25">
      <c r="A32" s="712" t="s">
        <v>45</v>
      </c>
      <c r="B32" s="711">
        <v>45957</v>
      </c>
      <c r="C32" s="200">
        <v>0.34375</v>
      </c>
      <c r="D32" s="201" t="s">
        <v>69</v>
      </c>
      <c r="E32" s="201" t="s">
        <v>70</v>
      </c>
      <c r="F32" s="202" t="s">
        <v>105</v>
      </c>
      <c r="G32" s="204">
        <v>21</v>
      </c>
      <c r="H32" s="204">
        <v>28</v>
      </c>
      <c r="I32" s="155" t="str">
        <f t="shared" si="1"/>
        <v>C1</v>
      </c>
      <c r="J32" s="134" t="s">
        <v>545</v>
      </c>
      <c r="L32" s="240" t="s">
        <v>631</v>
      </c>
      <c r="M32" s="240" t="s">
        <v>668</v>
      </c>
      <c r="N32" s="240" t="s">
        <v>625</v>
      </c>
      <c r="O32" s="309" t="s">
        <v>629</v>
      </c>
    </row>
    <row r="33" spans="1:15" ht="15" customHeight="1" x14ac:dyDescent="0.25">
      <c r="A33" s="712"/>
      <c r="B33" s="711"/>
      <c r="C33" s="200">
        <v>0.38541666666666669</v>
      </c>
      <c r="D33" s="201" t="s">
        <v>129</v>
      </c>
      <c r="E33" s="201" t="s">
        <v>129</v>
      </c>
      <c r="F33" s="202"/>
      <c r="G33" s="202"/>
      <c r="H33" s="202"/>
      <c r="I33" s="154" t="str">
        <f t="shared" si="1"/>
        <v>TBD</v>
      </c>
      <c r="J33" s="115"/>
      <c r="L33" s="240" t="s">
        <v>632</v>
      </c>
      <c r="M33" s="240" t="s">
        <v>669</v>
      </c>
      <c r="N33" s="240" t="s">
        <v>483</v>
      </c>
      <c r="O33" s="240" t="s">
        <v>40</v>
      </c>
    </row>
    <row r="34" spans="1:15" x14ac:dyDescent="0.25">
      <c r="A34" s="712" t="s">
        <v>62</v>
      </c>
      <c r="B34" s="711">
        <v>45959</v>
      </c>
      <c r="C34" s="197">
        <v>0.22916666666666666</v>
      </c>
      <c r="D34" s="319"/>
      <c r="E34" s="319" t="s">
        <v>63</v>
      </c>
      <c r="F34" s="316"/>
      <c r="G34" s="205"/>
      <c r="H34" s="205"/>
      <c r="I34" s="168" t="str">
        <f t="shared" si="1"/>
        <v/>
      </c>
      <c r="J34" s="100"/>
    </row>
    <row r="35" spans="1:15" x14ac:dyDescent="0.25">
      <c r="A35" s="712"/>
      <c r="B35" s="711"/>
      <c r="C35" s="187">
        <v>0.27083333333333331</v>
      </c>
      <c r="D35" s="319"/>
      <c r="E35" s="319"/>
      <c r="F35" s="316"/>
      <c r="G35" s="205"/>
      <c r="H35" s="205"/>
      <c r="I35" s="168" t="str">
        <f t="shared" si="1"/>
        <v/>
      </c>
      <c r="J35" s="100"/>
    </row>
    <row r="36" spans="1:15" x14ac:dyDescent="0.25">
      <c r="A36" s="712"/>
      <c r="B36" s="711"/>
      <c r="C36" s="187">
        <v>0.3125</v>
      </c>
      <c r="D36" s="319"/>
      <c r="E36" s="319" t="s">
        <v>114</v>
      </c>
      <c r="F36" s="316"/>
      <c r="G36" s="205"/>
      <c r="H36" s="205"/>
      <c r="I36" s="168" t="str">
        <f t="shared" si="1"/>
        <v/>
      </c>
      <c r="J36" s="100"/>
    </row>
    <row r="37" spans="1:15" x14ac:dyDescent="0.25">
      <c r="A37" s="712"/>
      <c r="B37" s="711"/>
      <c r="C37" s="187">
        <v>0.35416666666666669</v>
      </c>
      <c r="D37" s="319"/>
      <c r="E37" s="319"/>
      <c r="F37" s="316"/>
      <c r="G37" s="205"/>
      <c r="H37" s="205"/>
      <c r="I37" s="168" t="str">
        <f t="shared" si="1"/>
        <v/>
      </c>
      <c r="J37" s="100"/>
    </row>
    <row r="38" spans="1:15" ht="15.75" thickBot="1" x14ac:dyDescent="0.3">
      <c r="A38" s="712" t="s">
        <v>65</v>
      </c>
      <c r="B38" s="711">
        <v>45961</v>
      </c>
      <c r="C38" s="197">
        <v>0.22916666666666666</v>
      </c>
      <c r="D38" s="321"/>
      <c r="E38" s="321" t="s">
        <v>63</v>
      </c>
      <c r="F38" s="206"/>
      <c r="G38" s="207"/>
      <c r="H38" s="207"/>
      <c r="I38" s="169" t="str">
        <f t="shared" si="1"/>
        <v/>
      </c>
      <c r="J38" s="101"/>
    </row>
    <row r="39" spans="1:15" x14ac:dyDescent="0.25">
      <c r="A39" s="712"/>
      <c r="B39" s="711"/>
      <c r="C39" s="200">
        <v>0.27083333333333331</v>
      </c>
      <c r="D39" s="724" t="s">
        <v>475</v>
      </c>
      <c r="E39" s="724"/>
      <c r="F39" s="724"/>
      <c r="G39" s="208"/>
      <c r="H39" s="208"/>
      <c r="I39" s="170" t="str">
        <f t="shared" si="1"/>
        <v/>
      </c>
      <c r="J39" s="134"/>
      <c r="L39" s="721" t="s">
        <v>113</v>
      </c>
      <c r="M39" s="722"/>
      <c r="N39" s="722"/>
      <c r="O39" s="723"/>
    </row>
    <row r="40" spans="1:15" x14ac:dyDescent="0.25">
      <c r="A40" s="712"/>
      <c r="B40" s="711"/>
      <c r="C40" s="200">
        <v>0.3125</v>
      </c>
      <c r="D40" s="724"/>
      <c r="E40" s="724"/>
      <c r="F40" s="724"/>
      <c r="G40" s="208"/>
      <c r="H40" s="208"/>
      <c r="I40" s="170" t="str">
        <f t="shared" si="1"/>
        <v/>
      </c>
      <c r="J40" s="134"/>
      <c r="L40" s="333" t="s">
        <v>27</v>
      </c>
      <c r="M40" s="334" t="s">
        <v>28</v>
      </c>
      <c r="N40" s="334" t="s">
        <v>29</v>
      </c>
      <c r="O40" s="334" t="s">
        <v>30</v>
      </c>
    </row>
    <row r="41" spans="1:15" x14ac:dyDescent="0.25">
      <c r="A41" s="712"/>
      <c r="B41" s="711"/>
      <c r="C41" s="200">
        <v>0.35416666666666669</v>
      </c>
      <c r="D41" s="724"/>
      <c r="E41" s="724"/>
      <c r="F41" s="724"/>
      <c r="G41" s="208"/>
      <c r="H41" s="208"/>
      <c r="I41" s="170" t="str">
        <f t="shared" si="1"/>
        <v/>
      </c>
      <c r="J41" s="134"/>
      <c r="L41" s="335" t="s">
        <v>70</v>
      </c>
      <c r="M41" s="190" t="s">
        <v>636</v>
      </c>
      <c r="N41" s="190" t="s">
        <v>519</v>
      </c>
      <c r="O41" s="190" t="s">
        <v>522</v>
      </c>
    </row>
    <row r="42" spans="1:15" x14ac:dyDescent="0.25">
      <c r="A42" s="712" t="s">
        <v>45</v>
      </c>
      <c r="B42" s="711">
        <v>45964</v>
      </c>
      <c r="C42" s="200">
        <v>0.34375</v>
      </c>
      <c r="D42" s="209" t="s">
        <v>76</v>
      </c>
      <c r="E42" s="210" t="s">
        <v>69</v>
      </c>
      <c r="F42" s="211" t="s">
        <v>108</v>
      </c>
      <c r="G42" s="212">
        <v>34</v>
      </c>
      <c r="H42" s="212">
        <v>23</v>
      </c>
      <c r="I42" s="156" t="str">
        <f t="shared" si="1"/>
        <v>C6</v>
      </c>
      <c r="J42" s="134" t="s">
        <v>559</v>
      </c>
      <c r="L42" s="335" t="s">
        <v>85</v>
      </c>
      <c r="M42" s="190" t="s">
        <v>637</v>
      </c>
      <c r="N42" s="190" t="s">
        <v>473</v>
      </c>
      <c r="O42" s="190" t="s">
        <v>638</v>
      </c>
    </row>
    <row r="43" spans="1:15" x14ac:dyDescent="0.25">
      <c r="A43" s="712"/>
      <c r="B43" s="711"/>
      <c r="C43" s="200">
        <v>0.38541666666666669</v>
      </c>
      <c r="D43" s="213"/>
      <c r="E43" s="203"/>
      <c r="F43" s="211"/>
      <c r="G43" s="211"/>
      <c r="H43" s="211"/>
      <c r="I43" s="171" t="str">
        <f t="shared" si="1"/>
        <v/>
      </c>
      <c r="J43" s="115"/>
      <c r="L43" s="335" t="s">
        <v>67</v>
      </c>
      <c r="M43" s="190" t="s">
        <v>115</v>
      </c>
      <c r="N43" s="190" t="s">
        <v>520</v>
      </c>
      <c r="O43" s="190" t="s">
        <v>116</v>
      </c>
    </row>
    <row r="44" spans="1:15" x14ac:dyDescent="0.25">
      <c r="A44" s="712" t="s">
        <v>62</v>
      </c>
      <c r="B44" s="711">
        <v>45966</v>
      </c>
      <c r="C44" s="197">
        <v>0.22916666666666666</v>
      </c>
      <c r="D44" s="188"/>
      <c r="E44" s="189" t="s">
        <v>63</v>
      </c>
      <c r="F44" s="316"/>
      <c r="G44" s="316"/>
      <c r="H44" s="316"/>
      <c r="I44" s="167" t="str">
        <f t="shared" si="1"/>
        <v/>
      </c>
      <c r="J44" s="99"/>
      <c r="L44" s="335" t="s">
        <v>69</v>
      </c>
      <c r="M44" s="190" t="s">
        <v>639</v>
      </c>
      <c r="N44" s="190" t="s">
        <v>521</v>
      </c>
      <c r="O44" s="190" t="s">
        <v>523</v>
      </c>
    </row>
    <row r="45" spans="1:15" x14ac:dyDescent="0.25">
      <c r="A45" s="712"/>
      <c r="B45" s="711"/>
      <c r="C45" s="187">
        <v>0.27083333333333331</v>
      </c>
      <c r="D45" s="188"/>
      <c r="E45" s="189"/>
      <c r="F45" s="316"/>
      <c r="G45" s="316"/>
      <c r="H45" s="316"/>
      <c r="I45" s="167" t="str">
        <f t="shared" si="1"/>
        <v/>
      </c>
      <c r="J45" s="99"/>
      <c r="L45" s="335" t="s">
        <v>75</v>
      </c>
      <c r="M45" s="190" t="s">
        <v>471</v>
      </c>
      <c r="N45" s="336" t="s">
        <v>472</v>
      </c>
      <c r="O45" s="190" t="s">
        <v>469</v>
      </c>
    </row>
    <row r="46" spans="1:15" x14ac:dyDescent="0.25">
      <c r="A46" s="712"/>
      <c r="B46" s="711"/>
      <c r="C46" s="187">
        <v>0.3125</v>
      </c>
      <c r="D46" s="188"/>
      <c r="E46" s="189" t="s">
        <v>64</v>
      </c>
      <c r="F46" s="316"/>
      <c r="G46" s="316"/>
      <c r="H46" s="316"/>
      <c r="I46" s="167" t="str">
        <f t="shared" si="1"/>
        <v/>
      </c>
      <c r="J46" s="99"/>
      <c r="L46" s="335" t="s">
        <v>76</v>
      </c>
      <c r="M46" s="337" t="s">
        <v>121</v>
      </c>
      <c r="N46" s="338" t="s">
        <v>122</v>
      </c>
      <c r="O46" s="337" t="s">
        <v>123</v>
      </c>
    </row>
    <row r="47" spans="1:15" x14ac:dyDescent="0.25">
      <c r="A47" s="712"/>
      <c r="B47" s="711"/>
      <c r="C47" s="187">
        <v>0.35416666666666669</v>
      </c>
      <c r="D47" s="188"/>
      <c r="E47" s="189"/>
      <c r="F47" s="316"/>
      <c r="G47" s="316"/>
      <c r="H47" s="316"/>
      <c r="I47" s="167" t="str">
        <f t="shared" si="1"/>
        <v/>
      </c>
      <c r="J47" s="99"/>
    </row>
    <row r="48" spans="1:15" x14ac:dyDescent="0.25">
      <c r="A48" s="712" t="s">
        <v>65</v>
      </c>
      <c r="B48" s="711">
        <v>45968</v>
      </c>
      <c r="C48" s="197">
        <v>0.22916666666666666</v>
      </c>
      <c r="D48" s="188"/>
      <c r="E48" s="189" t="s">
        <v>63</v>
      </c>
      <c r="F48" s="316"/>
      <c r="G48" s="316"/>
      <c r="H48" s="316"/>
      <c r="I48" s="167" t="str">
        <f t="shared" si="1"/>
        <v/>
      </c>
      <c r="J48" s="99"/>
    </row>
    <row r="49" spans="1:10" x14ac:dyDescent="0.25">
      <c r="A49" s="712"/>
      <c r="B49" s="711"/>
      <c r="C49" s="200">
        <v>0.27083333333333331</v>
      </c>
      <c r="D49" s="213" t="s">
        <v>69</v>
      </c>
      <c r="E49" s="203" t="s">
        <v>75</v>
      </c>
      <c r="F49" s="202" t="s">
        <v>111</v>
      </c>
      <c r="G49" s="202">
        <v>34</v>
      </c>
      <c r="H49" s="202">
        <v>58</v>
      </c>
      <c r="I49" s="154" t="str">
        <f t="shared" si="1"/>
        <v>C5</v>
      </c>
      <c r="J49" s="159"/>
    </row>
    <row r="50" spans="1:10" x14ac:dyDescent="0.25">
      <c r="A50" s="712"/>
      <c r="B50" s="711"/>
      <c r="C50" s="200">
        <v>0.3125</v>
      </c>
      <c r="D50" s="213" t="s">
        <v>67</v>
      </c>
      <c r="E50" s="203" t="s">
        <v>70</v>
      </c>
      <c r="F50" s="202" t="s">
        <v>112</v>
      </c>
      <c r="G50" s="202">
        <v>48</v>
      </c>
      <c r="H50" s="202">
        <v>17</v>
      </c>
      <c r="I50" s="154" t="str">
        <f t="shared" si="1"/>
        <v>C3</v>
      </c>
      <c r="J50" s="165"/>
    </row>
    <row r="51" spans="1:10" x14ac:dyDescent="0.25">
      <c r="A51" s="712"/>
      <c r="B51" s="711"/>
      <c r="C51" s="200">
        <v>0.35416666666666669</v>
      </c>
      <c r="D51" s="213" t="s">
        <v>76</v>
      </c>
      <c r="E51" s="203" t="s">
        <v>85</v>
      </c>
      <c r="F51" s="202" t="s">
        <v>117</v>
      </c>
      <c r="G51" s="202">
        <v>36</v>
      </c>
      <c r="H51" s="202">
        <v>21</v>
      </c>
      <c r="I51" s="154" t="str">
        <f t="shared" si="1"/>
        <v>C6</v>
      </c>
      <c r="J51" s="165"/>
    </row>
    <row r="52" spans="1:10" x14ac:dyDescent="0.25">
      <c r="A52" s="712" t="s">
        <v>45</v>
      </c>
      <c r="B52" s="711">
        <v>45971</v>
      </c>
      <c r="C52" s="200">
        <v>0.34375</v>
      </c>
      <c r="D52" s="201" t="s">
        <v>85</v>
      </c>
      <c r="E52" s="214" t="s">
        <v>75</v>
      </c>
      <c r="F52" s="202" t="s">
        <v>118</v>
      </c>
      <c r="G52" s="202">
        <v>44</v>
      </c>
      <c r="H52" s="202">
        <v>35</v>
      </c>
      <c r="I52" s="154" t="str">
        <f t="shared" si="1"/>
        <v>C2</v>
      </c>
      <c r="J52" s="115"/>
    </row>
    <row r="53" spans="1:10" x14ac:dyDescent="0.25">
      <c r="A53" s="712"/>
      <c r="B53" s="711"/>
      <c r="C53" s="200">
        <v>0.38541666666666669</v>
      </c>
      <c r="D53" s="215" t="s">
        <v>67</v>
      </c>
      <c r="E53" s="216" t="s">
        <v>69</v>
      </c>
      <c r="F53" s="202" t="s">
        <v>119</v>
      </c>
      <c r="G53" s="202">
        <v>48</v>
      </c>
      <c r="H53" s="202">
        <v>26</v>
      </c>
      <c r="I53" s="154" t="str">
        <f t="shared" si="1"/>
        <v>C3</v>
      </c>
      <c r="J53" s="115" t="s">
        <v>474</v>
      </c>
    </row>
    <row r="54" spans="1:10" x14ac:dyDescent="0.25">
      <c r="A54" s="712" t="s">
        <v>62</v>
      </c>
      <c r="B54" s="711">
        <v>45973</v>
      </c>
      <c r="C54" s="197">
        <v>0.22916666666666666</v>
      </c>
      <c r="D54" s="188"/>
      <c r="E54" s="189" t="s">
        <v>63</v>
      </c>
      <c r="F54" s="316"/>
      <c r="G54" s="316"/>
      <c r="H54" s="316"/>
      <c r="I54" s="167" t="str">
        <f t="shared" si="1"/>
        <v/>
      </c>
      <c r="J54" s="97"/>
    </row>
    <row r="55" spans="1:10" x14ac:dyDescent="0.25">
      <c r="A55" s="712"/>
      <c r="B55" s="711"/>
      <c r="C55" s="187">
        <v>0.27083333333333331</v>
      </c>
      <c r="D55" s="188"/>
      <c r="E55" s="189"/>
      <c r="F55" s="316"/>
      <c r="G55" s="316"/>
      <c r="H55" s="316"/>
      <c r="I55" s="167" t="str">
        <f t="shared" si="1"/>
        <v/>
      </c>
      <c r="J55" s="97"/>
    </row>
    <row r="56" spans="1:10" x14ac:dyDescent="0.25">
      <c r="A56" s="712"/>
      <c r="B56" s="711"/>
      <c r="C56" s="187">
        <v>0.3125</v>
      </c>
      <c r="D56" s="188"/>
      <c r="E56" s="189" t="s">
        <v>64</v>
      </c>
      <c r="F56" s="316"/>
      <c r="G56" s="316"/>
      <c r="H56" s="316"/>
      <c r="I56" s="167" t="str">
        <f t="shared" si="1"/>
        <v/>
      </c>
      <c r="J56" s="97"/>
    </row>
    <row r="57" spans="1:10" x14ac:dyDescent="0.25">
      <c r="A57" s="712"/>
      <c r="B57" s="711"/>
      <c r="C57" s="187">
        <v>0.35416666666666669</v>
      </c>
      <c r="D57" s="188"/>
      <c r="E57" s="189"/>
      <c r="F57" s="316"/>
      <c r="G57" s="316"/>
      <c r="H57" s="316"/>
      <c r="I57" s="167" t="str">
        <f t="shared" si="1"/>
        <v/>
      </c>
      <c r="J57" s="97"/>
    </row>
    <row r="58" spans="1:10" x14ac:dyDescent="0.25">
      <c r="A58" s="712" t="s">
        <v>65</v>
      </c>
      <c r="B58" s="711">
        <v>45975</v>
      </c>
      <c r="C58" s="197">
        <v>0.22916666666666666</v>
      </c>
      <c r="D58" s="188"/>
      <c r="E58" s="189" t="s">
        <v>63</v>
      </c>
      <c r="F58" s="316"/>
      <c r="G58" s="316"/>
      <c r="H58" s="316"/>
      <c r="I58" s="167" t="str">
        <f t="shared" si="1"/>
        <v/>
      </c>
      <c r="J58" s="97"/>
    </row>
    <row r="59" spans="1:10" x14ac:dyDescent="0.25">
      <c r="A59" s="712"/>
      <c r="B59" s="711"/>
      <c r="C59" s="200">
        <v>0.27083333333333331</v>
      </c>
      <c r="D59" s="213" t="s">
        <v>85</v>
      </c>
      <c r="E59" s="203" t="s">
        <v>69</v>
      </c>
      <c r="F59" s="202" t="s">
        <v>120</v>
      </c>
      <c r="G59" s="202">
        <v>40</v>
      </c>
      <c r="H59" s="202">
        <v>22</v>
      </c>
      <c r="I59" s="154" t="str">
        <f t="shared" si="1"/>
        <v>C2</v>
      </c>
      <c r="J59" s="115"/>
    </row>
    <row r="60" spans="1:10" x14ac:dyDescent="0.25">
      <c r="A60" s="712"/>
      <c r="B60" s="711"/>
      <c r="C60" s="200">
        <v>0.3125</v>
      </c>
      <c r="D60" s="213" t="s">
        <v>70</v>
      </c>
      <c r="E60" s="203" t="s">
        <v>76</v>
      </c>
      <c r="F60" s="202" t="s">
        <v>124</v>
      </c>
      <c r="G60" s="202">
        <v>27</v>
      </c>
      <c r="H60" s="202">
        <v>39</v>
      </c>
      <c r="I60" s="154" t="str">
        <f t="shared" si="1"/>
        <v>C6</v>
      </c>
      <c r="J60" s="115"/>
    </row>
    <row r="61" spans="1:10" x14ac:dyDescent="0.25">
      <c r="A61" s="712"/>
      <c r="B61" s="711"/>
      <c r="C61" s="200">
        <v>0.35416666666666669</v>
      </c>
      <c r="D61" s="201" t="s">
        <v>75</v>
      </c>
      <c r="E61" s="214" t="s">
        <v>67</v>
      </c>
      <c r="F61" s="202" t="s">
        <v>125</v>
      </c>
      <c r="G61" s="202">
        <v>31</v>
      </c>
      <c r="H61" s="202">
        <v>43</v>
      </c>
      <c r="I61" s="154" t="str">
        <f t="shared" si="1"/>
        <v>C3</v>
      </c>
      <c r="J61" s="115"/>
    </row>
    <row r="62" spans="1:10" x14ac:dyDescent="0.25">
      <c r="A62" s="712" t="s">
        <v>45</v>
      </c>
      <c r="B62" s="711">
        <v>45978</v>
      </c>
      <c r="C62" s="200">
        <v>0.34375</v>
      </c>
      <c r="D62" s="213" t="s">
        <v>76</v>
      </c>
      <c r="E62" s="203" t="s">
        <v>67</v>
      </c>
      <c r="F62" s="202" t="s">
        <v>126</v>
      </c>
      <c r="G62" s="202">
        <v>36</v>
      </c>
      <c r="H62" s="202">
        <v>35</v>
      </c>
      <c r="I62" s="154" t="str">
        <f t="shared" si="1"/>
        <v>C6</v>
      </c>
      <c r="J62" s="115"/>
    </row>
    <row r="63" spans="1:10" x14ac:dyDescent="0.25">
      <c r="A63" s="712"/>
      <c r="B63" s="711"/>
      <c r="C63" s="200">
        <v>0.38541666666666669</v>
      </c>
      <c r="D63" s="201" t="s">
        <v>85</v>
      </c>
      <c r="E63" s="214" t="s">
        <v>70</v>
      </c>
      <c r="F63" s="202" t="s">
        <v>127</v>
      </c>
      <c r="G63" s="202">
        <v>33</v>
      </c>
      <c r="H63" s="202">
        <v>30</v>
      </c>
      <c r="I63" s="154" t="str">
        <f t="shared" si="1"/>
        <v>C2</v>
      </c>
      <c r="J63" s="115" t="s">
        <v>474</v>
      </c>
    </row>
    <row r="64" spans="1:10" x14ac:dyDescent="0.25">
      <c r="A64" s="712" t="s">
        <v>62</v>
      </c>
      <c r="B64" s="711">
        <v>45980</v>
      </c>
      <c r="C64" s="197">
        <v>0.22916666666666666</v>
      </c>
      <c r="D64" s="188"/>
      <c r="E64" s="189" t="s">
        <v>63</v>
      </c>
      <c r="F64" s="316"/>
      <c r="G64" s="316"/>
      <c r="H64" s="316"/>
      <c r="I64" s="167" t="str">
        <f t="shared" si="1"/>
        <v/>
      </c>
      <c r="J64" s="99"/>
    </row>
    <row r="65" spans="1:10" x14ac:dyDescent="0.25">
      <c r="A65" s="712"/>
      <c r="B65" s="711"/>
      <c r="C65" s="187">
        <v>0.27083333333333331</v>
      </c>
      <c r="D65" s="188"/>
      <c r="E65" s="189"/>
      <c r="F65" s="316"/>
      <c r="G65" s="316"/>
      <c r="H65" s="316"/>
      <c r="I65" s="167" t="str">
        <f t="shared" si="1"/>
        <v/>
      </c>
      <c r="J65" s="97"/>
    </row>
    <row r="66" spans="1:10" x14ac:dyDescent="0.25">
      <c r="A66" s="712"/>
      <c r="B66" s="711"/>
      <c r="C66" s="187">
        <v>0.3125</v>
      </c>
      <c r="D66" s="188"/>
      <c r="E66" s="189" t="s">
        <v>64</v>
      </c>
      <c r="F66" s="316"/>
      <c r="G66" s="316"/>
      <c r="H66" s="316"/>
      <c r="I66" s="167" t="str">
        <f t="shared" si="1"/>
        <v/>
      </c>
      <c r="J66" s="97"/>
    </row>
    <row r="67" spans="1:10" x14ac:dyDescent="0.25">
      <c r="A67" s="712"/>
      <c r="B67" s="711"/>
      <c r="C67" s="187">
        <v>0.35416666666666669</v>
      </c>
      <c r="D67" s="188"/>
      <c r="E67" s="189"/>
      <c r="F67" s="316"/>
      <c r="G67" s="316"/>
      <c r="H67" s="316"/>
      <c r="I67" s="167" t="str">
        <f t="shared" si="1"/>
        <v/>
      </c>
      <c r="J67" s="97"/>
    </row>
    <row r="68" spans="1:10" x14ac:dyDescent="0.25">
      <c r="A68" s="712" t="s">
        <v>65</v>
      </c>
      <c r="B68" s="711">
        <v>45982</v>
      </c>
      <c r="C68" s="197">
        <v>0.22916666666666666</v>
      </c>
      <c r="D68" s="188"/>
      <c r="E68" s="189"/>
      <c r="F68" s="316"/>
      <c r="G68" s="316"/>
      <c r="H68" s="316"/>
      <c r="I68" s="167" t="str">
        <f t="shared" si="1"/>
        <v/>
      </c>
      <c r="J68" s="97"/>
    </row>
    <row r="69" spans="1:10" x14ac:dyDescent="0.25">
      <c r="A69" s="712"/>
      <c r="B69" s="711"/>
      <c r="C69" s="187">
        <v>0.27083333333333331</v>
      </c>
      <c r="D69" s="715" t="s">
        <v>135</v>
      </c>
      <c r="E69" s="716"/>
      <c r="F69" s="717"/>
      <c r="G69" s="319"/>
      <c r="H69" s="319"/>
      <c r="I69" s="172" t="str">
        <f t="shared" si="1"/>
        <v/>
      </c>
      <c r="J69" s="97"/>
    </row>
    <row r="70" spans="1:10" x14ac:dyDescent="0.25">
      <c r="A70" s="712"/>
      <c r="B70" s="711"/>
      <c r="C70" s="187">
        <v>0.3125</v>
      </c>
      <c r="D70" s="718"/>
      <c r="E70" s="719"/>
      <c r="F70" s="717"/>
      <c r="G70" s="319"/>
      <c r="H70" s="319"/>
      <c r="I70" s="172" t="str">
        <f t="shared" si="1"/>
        <v/>
      </c>
      <c r="J70" s="102"/>
    </row>
    <row r="71" spans="1:10" x14ac:dyDescent="0.25">
      <c r="A71" s="712"/>
      <c r="B71" s="711"/>
      <c r="C71" s="187">
        <v>0.35416666666666669</v>
      </c>
      <c r="D71" s="718"/>
      <c r="E71" s="719"/>
      <c r="F71" s="720"/>
      <c r="G71" s="321"/>
      <c r="H71" s="321"/>
      <c r="I71" s="173" t="str">
        <f t="shared" si="1"/>
        <v/>
      </c>
      <c r="J71" s="97"/>
    </row>
    <row r="72" spans="1:10" x14ac:dyDescent="0.25">
      <c r="A72" s="712" t="s">
        <v>45</v>
      </c>
      <c r="B72" s="711">
        <v>45985</v>
      </c>
      <c r="C72" s="217">
        <v>0.34375</v>
      </c>
      <c r="D72" s="213" t="s">
        <v>75</v>
      </c>
      <c r="E72" s="203" t="s">
        <v>70</v>
      </c>
      <c r="F72" s="202" t="s">
        <v>128</v>
      </c>
      <c r="G72" s="204">
        <v>39</v>
      </c>
      <c r="H72" s="204">
        <v>37</v>
      </c>
      <c r="I72" s="155" t="str">
        <f t="shared" si="1"/>
        <v>C5</v>
      </c>
      <c r="J72" s="134"/>
    </row>
    <row r="73" spans="1:10" x14ac:dyDescent="0.25">
      <c r="A73" s="712"/>
      <c r="B73" s="711"/>
      <c r="C73" s="217">
        <v>0.38541666666666669</v>
      </c>
      <c r="D73" s="213" t="s">
        <v>85</v>
      </c>
      <c r="E73" s="203" t="s">
        <v>67</v>
      </c>
      <c r="F73" s="211" t="s">
        <v>130</v>
      </c>
      <c r="G73" s="212">
        <v>42</v>
      </c>
      <c r="H73" s="212">
        <v>22</v>
      </c>
      <c r="I73" s="156" t="str">
        <f t="shared" si="1"/>
        <v>C2</v>
      </c>
      <c r="J73" s="134" t="s">
        <v>550</v>
      </c>
    </row>
    <row r="74" spans="1:10" x14ac:dyDescent="0.25">
      <c r="A74" s="712" t="s">
        <v>62</v>
      </c>
      <c r="B74" s="711">
        <v>45987</v>
      </c>
      <c r="C74" s="218">
        <v>0.22916666666666666</v>
      </c>
      <c r="D74" s="319"/>
      <c r="E74" s="319" t="s">
        <v>63</v>
      </c>
      <c r="F74" s="316"/>
      <c r="G74" s="205"/>
      <c r="H74" s="205"/>
      <c r="I74" s="168" t="str">
        <f t="shared" si="1"/>
        <v/>
      </c>
      <c r="J74" s="103"/>
    </row>
    <row r="75" spans="1:10" x14ac:dyDescent="0.25">
      <c r="A75" s="712"/>
      <c r="B75" s="711"/>
      <c r="C75" s="219">
        <v>0.27083333333333331</v>
      </c>
      <c r="D75" s="319"/>
      <c r="E75" s="319"/>
      <c r="F75" s="316"/>
      <c r="G75" s="205"/>
      <c r="H75" s="205"/>
      <c r="I75" s="168" t="str">
        <f t="shared" si="1"/>
        <v/>
      </c>
      <c r="J75" s="103"/>
    </row>
    <row r="76" spans="1:10" x14ac:dyDescent="0.25">
      <c r="A76" s="712"/>
      <c r="B76" s="711"/>
      <c r="C76" s="219">
        <v>0.3125</v>
      </c>
      <c r="D76" s="319"/>
      <c r="E76" s="319" t="s">
        <v>64</v>
      </c>
      <c r="F76" s="316"/>
      <c r="G76" s="205"/>
      <c r="H76" s="205"/>
      <c r="I76" s="168" t="str">
        <f t="shared" si="1"/>
        <v/>
      </c>
      <c r="J76" s="103"/>
    </row>
    <row r="77" spans="1:10" x14ac:dyDescent="0.25">
      <c r="A77" s="712"/>
      <c r="B77" s="711"/>
      <c r="C77" s="219">
        <v>0.35416666666666669</v>
      </c>
      <c r="D77" s="319"/>
      <c r="E77" s="319"/>
      <c r="F77" s="316"/>
      <c r="G77" s="205"/>
      <c r="H77" s="205"/>
      <c r="I77" s="168" t="str">
        <f t="shared" si="1"/>
        <v/>
      </c>
      <c r="J77" s="103"/>
    </row>
    <row r="78" spans="1:10" x14ac:dyDescent="0.25">
      <c r="A78" s="712" t="s">
        <v>65</v>
      </c>
      <c r="B78" s="711">
        <v>45989</v>
      </c>
      <c r="C78" s="218">
        <v>0.22916666666666666</v>
      </c>
      <c r="D78" s="321"/>
      <c r="E78" s="321"/>
      <c r="F78" s="206"/>
      <c r="G78" s="207"/>
      <c r="H78" s="207"/>
      <c r="I78" s="169" t="str">
        <f t="shared" si="1"/>
        <v/>
      </c>
      <c r="J78" s="103"/>
    </row>
    <row r="79" spans="1:10" x14ac:dyDescent="0.25">
      <c r="A79" s="712"/>
      <c r="B79" s="711"/>
      <c r="C79" s="219">
        <v>0.27083333333333331</v>
      </c>
      <c r="D79" s="686" t="s">
        <v>143</v>
      </c>
      <c r="E79" s="687"/>
      <c r="F79" s="688"/>
      <c r="G79" s="310"/>
      <c r="H79" s="310"/>
      <c r="I79" s="174" t="str">
        <f t="shared" si="1"/>
        <v/>
      </c>
      <c r="J79" s="101"/>
    </row>
    <row r="80" spans="1:10" x14ac:dyDescent="0.25">
      <c r="A80" s="712"/>
      <c r="B80" s="711"/>
      <c r="C80" s="219">
        <v>0.3125</v>
      </c>
      <c r="D80" s="689"/>
      <c r="E80" s="690"/>
      <c r="F80" s="691"/>
      <c r="G80" s="311"/>
      <c r="H80" s="311"/>
      <c r="I80" s="175" t="str">
        <f t="shared" si="1"/>
        <v/>
      </c>
      <c r="J80" s="100"/>
    </row>
    <row r="81" spans="1:10" x14ac:dyDescent="0.25">
      <c r="A81" s="712"/>
      <c r="B81" s="711"/>
      <c r="C81" s="219">
        <v>0.35416666666666669</v>
      </c>
      <c r="D81" s="689"/>
      <c r="E81" s="690"/>
      <c r="F81" s="691"/>
      <c r="G81" s="311"/>
      <c r="H81" s="311"/>
      <c r="I81" s="175" t="str">
        <f t="shared" si="1"/>
        <v/>
      </c>
      <c r="J81" s="101"/>
    </row>
    <row r="82" spans="1:10" x14ac:dyDescent="0.25">
      <c r="A82" s="712" t="s">
        <v>45</v>
      </c>
      <c r="B82" s="711">
        <v>45992</v>
      </c>
      <c r="C82" s="220">
        <v>0.34375</v>
      </c>
      <c r="D82" s="689"/>
      <c r="E82" s="690"/>
      <c r="F82" s="691"/>
      <c r="G82" s="311"/>
      <c r="H82" s="311"/>
      <c r="I82" s="175" t="str">
        <f t="shared" si="1"/>
        <v/>
      </c>
      <c r="J82" s="101"/>
    </row>
    <row r="83" spans="1:10" x14ac:dyDescent="0.25">
      <c r="A83" s="712"/>
      <c r="B83" s="711"/>
      <c r="C83" s="219">
        <v>0.38541666666666669</v>
      </c>
      <c r="D83" s="692"/>
      <c r="E83" s="693"/>
      <c r="F83" s="694"/>
      <c r="G83" s="312"/>
      <c r="H83" s="312"/>
      <c r="I83" s="176" t="str">
        <f t="shared" si="1"/>
        <v/>
      </c>
      <c r="J83" s="101"/>
    </row>
    <row r="84" spans="1:10" x14ac:dyDescent="0.25">
      <c r="A84" s="712" t="s">
        <v>62</v>
      </c>
      <c r="B84" s="711">
        <v>45994</v>
      </c>
      <c r="C84" s="197">
        <v>0.22916666666666666</v>
      </c>
      <c r="D84" s="221"/>
      <c r="E84" s="322" t="s">
        <v>63</v>
      </c>
      <c r="F84" s="222"/>
      <c r="G84" s="222"/>
      <c r="H84" s="222"/>
      <c r="I84" s="177" t="str">
        <f t="shared" si="1"/>
        <v/>
      </c>
      <c r="J84" s="99"/>
    </row>
    <row r="85" spans="1:10" x14ac:dyDescent="0.25">
      <c r="A85" s="712"/>
      <c r="B85" s="711"/>
      <c r="C85" s="187">
        <v>0.27083333333333331</v>
      </c>
      <c r="D85" s="188"/>
      <c r="E85" s="189"/>
      <c r="F85" s="316"/>
      <c r="G85" s="316"/>
      <c r="H85" s="316"/>
      <c r="I85" s="167" t="str">
        <f t="shared" ref="I85:I148" si="2">IF(AND(ISTEXT(D85),ISTEXT(E85)),IF(AND(ISBLANK(G85),ISBLANK(H85)),"TBD",IF(G85="FFT",E85,IF(H85="FFT",D85,IF(G85&gt;H85,D85,E85)))),"")</f>
        <v/>
      </c>
      <c r="J85" s="99"/>
    </row>
    <row r="86" spans="1:10" x14ac:dyDescent="0.25">
      <c r="A86" s="712"/>
      <c r="B86" s="711"/>
      <c r="C86" s="187">
        <v>0.3125</v>
      </c>
      <c r="D86" s="188"/>
      <c r="E86" s="189" t="s">
        <v>64</v>
      </c>
      <c r="F86" s="316"/>
      <c r="G86" s="316"/>
      <c r="H86" s="316"/>
      <c r="I86" s="167" t="str">
        <f t="shared" si="2"/>
        <v/>
      </c>
      <c r="J86" s="99"/>
    </row>
    <row r="87" spans="1:10" x14ac:dyDescent="0.25">
      <c r="A87" s="712"/>
      <c r="B87" s="711"/>
      <c r="C87" s="187">
        <v>0.35416666666666669</v>
      </c>
      <c r="D87" s="188"/>
      <c r="E87" s="189"/>
      <c r="F87" s="316"/>
      <c r="G87" s="316"/>
      <c r="H87" s="316"/>
      <c r="I87" s="167" t="str">
        <f t="shared" si="2"/>
        <v/>
      </c>
      <c r="J87" s="99"/>
    </row>
    <row r="88" spans="1:10" x14ac:dyDescent="0.25">
      <c r="A88" s="712" t="s">
        <v>65</v>
      </c>
      <c r="B88" s="711">
        <v>45996</v>
      </c>
      <c r="C88" s="197">
        <v>0.22916666666666666</v>
      </c>
      <c r="D88" s="188"/>
      <c r="E88" s="189"/>
      <c r="F88" s="316"/>
      <c r="G88" s="316"/>
      <c r="H88" s="316"/>
      <c r="I88" s="167" t="str">
        <f t="shared" si="2"/>
        <v/>
      </c>
      <c r="J88" s="99"/>
    </row>
    <row r="89" spans="1:10" x14ac:dyDescent="0.25">
      <c r="A89" s="712"/>
      <c r="B89" s="711"/>
      <c r="C89" s="200">
        <v>0.27083333333333331</v>
      </c>
      <c r="D89" s="201" t="s">
        <v>69</v>
      </c>
      <c r="E89" s="201" t="s">
        <v>67</v>
      </c>
      <c r="F89" s="202" t="s">
        <v>131</v>
      </c>
      <c r="G89" s="202">
        <v>21</v>
      </c>
      <c r="H89" s="202">
        <v>39</v>
      </c>
      <c r="I89" s="154" t="str">
        <f t="shared" si="2"/>
        <v>C3</v>
      </c>
      <c r="J89" s="115"/>
    </row>
    <row r="90" spans="1:10" x14ac:dyDescent="0.25">
      <c r="A90" s="712"/>
      <c r="B90" s="711"/>
      <c r="C90" s="200">
        <v>0.3125</v>
      </c>
      <c r="D90" s="201" t="s">
        <v>70</v>
      </c>
      <c r="E90" s="201" t="s">
        <v>85</v>
      </c>
      <c r="F90" s="202" t="s">
        <v>132</v>
      </c>
      <c r="G90" s="202">
        <v>25</v>
      </c>
      <c r="H90" s="202">
        <v>27</v>
      </c>
      <c r="I90" s="154" t="str">
        <f t="shared" si="2"/>
        <v>C2</v>
      </c>
      <c r="J90" s="115"/>
    </row>
    <row r="91" spans="1:10" x14ac:dyDescent="0.25">
      <c r="A91" s="712"/>
      <c r="B91" s="711"/>
      <c r="C91" s="200">
        <v>0.35416666666666669</v>
      </c>
      <c r="D91" s="213" t="s">
        <v>76</v>
      </c>
      <c r="E91" s="213" t="s">
        <v>75</v>
      </c>
      <c r="F91" s="202" t="s">
        <v>133</v>
      </c>
      <c r="G91" s="202">
        <v>52</v>
      </c>
      <c r="H91" s="202">
        <v>43</v>
      </c>
      <c r="I91" s="154" t="str">
        <f t="shared" si="2"/>
        <v>C6</v>
      </c>
      <c r="J91" s="115"/>
    </row>
    <row r="92" spans="1:10" x14ac:dyDescent="0.25">
      <c r="A92" s="712" t="s">
        <v>45</v>
      </c>
      <c r="B92" s="711">
        <v>45999</v>
      </c>
      <c r="C92" s="200">
        <v>0.34375</v>
      </c>
      <c r="D92" s="210" t="s">
        <v>69</v>
      </c>
      <c r="E92" s="210" t="s">
        <v>85</v>
      </c>
      <c r="F92" s="211" t="s">
        <v>134</v>
      </c>
      <c r="G92" s="211">
        <v>20</v>
      </c>
      <c r="H92" s="211">
        <v>31</v>
      </c>
      <c r="I92" s="171" t="str">
        <f t="shared" si="2"/>
        <v>C2</v>
      </c>
      <c r="J92" s="115"/>
    </row>
    <row r="93" spans="1:10" ht="14.45" customHeight="1" x14ac:dyDescent="0.25">
      <c r="A93" s="712"/>
      <c r="B93" s="711"/>
      <c r="C93" s="200">
        <v>0.38541666666666669</v>
      </c>
      <c r="D93" s="201" t="s">
        <v>75</v>
      </c>
      <c r="E93" s="201" t="s">
        <v>76</v>
      </c>
      <c r="F93" s="202" t="s">
        <v>136</v>
      </c>
      <c r="G93" s="202">
        <v>2</v>
      </c>
      <c r="H93" s="202">
        <v>0</v>
      </c>
      <c r="I93" s="154" t="str">
        <f t="shared" si="2"/>
        <v>C5</v>
      </c>
      <c r="J93" s="115" t="s">
        <v>529</v>
      </c>
    </row>
    <row r="94" spans="1:10" x14ac:dyDescent="0.25">
      <c r="A94" s="712" t="s">
        <v>62</v>
      </c>
      <c r="B94" s="711">
        <v>46001</v>
      </c>
      <c r="C94" s="197">
        <v>0.22916666666666666</v>
      </c>
      <c r="D94" s="188"/>
      <c r="E94" s="189" t="s">
        <v>63</v>
      </c>
      <c r="F94" s="316"/>
      <c r="G94" s="316"/>
      <c r="H94" s="316"/>
      <c r="I94" s="167" t="str">
        <f t="shared" si="2"/>
        <v/>
      </c>
      <c r="J94" s="99"/>
    </row>
    <row r="95" spans="1:10" x14ac:dyDescent="0.25">
      <c r="A95" s="712"/>
      <c r="B95" s="711"/>
      <c r="C95" s="187">
        <v>0.27083333333333331</v>
      </c>
      <c r="D95" s="188"/>
      <c r="E95" s="189"/>
      <c r="F95" s="316"/>
      <c r="G95" s="316"/>
      <c r="H95" s="316"/>
      <c r="I95" s="167" t="str">
        <f t="shared" si="2"/>
        <v/>
      </c>
      <c r="J95" s="99"/>
    </row>
    <row r="96" spans="1:10" x14ac:dyDescent="0.25">
      <c r="A96" s="712"/>
      <c r="B96" s="711"/>
      <c r="C96" s="187">
        <v>0.3125</v>
      </c>
      <c r="D96" s="188"/>
      <c r="E96" s="189" t="s">
        <v>64</v>
      </c>
      <c r="F96" s="316"/>
      <c r="G96" s="316"/>
      <c r="H96" s="316"/>
      <c r="I96" s="167" t="str">
        <f t="shared" si="2"/>
        <v/>
      </c>
      <c r="J96" s="99"/>
    </row>
    <row r="97" spans="1:10" x14ac:dyDescent="0.25">
      <c r="A97" s="712"/>
      <c r="B97" s="711"/>
      <c r="C97" s="187">
        <v>0.35416666666666669</v>
      </c>
      <c r="D97" s="188"/>
      <c r="E97" s="189"/>
      <c r="F97" s="316"/>
      <c r="G97" s="316"/>
      <c r="H97" s="316"/>
      <c r="I97" s="167" t="str">
        <f t="shared" si="2"/>
        <v/>
      </c>
      <c r="J97" s="99"/>
    </row>
    <row r="98" spans="1:10" x14ac:dyDescent="0.25">
      <c r="A98" s="712" t="s">
        <v>65</v>
      </c>
      <c r="B98" s="711">
        <v>46003</v>
      </c>
      <c r="C98" s="197">
        <v>0.22916666666666666</v>
      </c>
      <c r="D98" s="188"/>
      <c r="E98" s="318"/>
      <c r="F98" s="206"/>
      <c r="G98" s="206"/>
      <c r="H98" s="206"/>
      <c r="I98" s="178" t="str">
        <f t="shared" si="2"/>
        <v/>
      </c>
      <c r="J98" s="99"/>
    </row>
    <row r="99" spans="1:10" x14ac:dyDescent="0.25">
      <c r="A99" s="712"/>
      <c r="B99" s="711"/>
      <c r="C99" s="200">
        <v>0.27083333333333331</v>
      </c>
      <c r="D99" s="201" t="s">
        <v>69</v>
      </c>
      <c r="E99" s="214" t="s">
        <v>76</v>
      </c>
      <c r="F99" s="202" t="s">
        <v>137</v>
      </c>
      <c r="G99" s="204">
        <v>26</v>
      </c>
      <c r="H99" s="204">
        <v>42</v>
      </c>
      <c r="I99" s="155" t="str">
        <f t="shared" si="2"/>
        <v>C6</v>
      </c>
      <c r="J99" s="134"/>
    </row>
    <row r="100" spans="1:10" x14ac:dyDescent="0.25">
      <c r="A100" s="712"/>
      <c r="B100" s="711"/>
      <c r="C100" s="200">
        <v>0.3125</v>
      </c>
      <c r="D100" s="209" t="s">
        <v>67</v>
      </c>
      <c r="E100" s="210" t="s">
        <v>85</v>
      </c>
      <c r="F100" s="202" t="s">
        <v>138</v>
      </c>
      <c r="G100" s="204">
        <v>58</v>
      </c>
      <c r="H100" s="204">
        <v>26</v>
      </c>
      <c r="I100" s="155" t="str">
        <f t="shared" si="2"/>
        <v>C3</v>
      </c>
      <c r="J100" s="134"/>
    </row>
    <row r="101" spans="1:10" x14ac:dyDescent="0.25">
      <c r="A101" s="712"/>
      <c r="B101" s="711"/>
      <c r="C101" s="217">
        <v>0.35416666666666669</v>
      </c>
      <c r="D101" s="201" t="s">
        <v>70</v>
      </c>
      <c r="E101" s="201" t="s">
        <v>75</v>
      </c>
      <c r="F101" s="202" t="s">
        <v>139</v>
      </c>
      <c r="G101" s="204">
        <v>31</v>
      </c>
      <c r="H101" s="204">
        <v>35</v>
      </c>
      <c r="I101" s="155" t="str">
        <f t="shared" si="2"/>
        <v>C5</v>
      </c>
      <c r="J101" s="134"/>
    </row>
    <row r="102" spans="1:10" x14ac:dyDescent="0.25">
      <c r="A102" s="712" t="s">
        <v>45</v>
      </c>
      <c r="B102" s="711">
        <v>46006</v>
      </c>
      <c r="C102" s="217">
        <v>0.34375</v>
      </c>
      <c r="D102" s="203" t="s">
        <v>70</v>
      </c>
      <c r="E102" s="213" t="s">
        <v>76</v>
      </c>
      <c r="F102" s="202" t="s">
        <v>140</v>
      </c>
      <c r="G102" s="204">
        <v>27</v>
      </c>
      <c r="H102" s="204">
        <v>49</v>
      </c>
      <c r="I102" s="155" t="str">
        <f t="shared" si="2"/>
        <v>C6</v>
      </c>
      <c r="J102" s="411"/>
    </row>
    <row r="103" spans="1:10" x14ac:dyDescent="0.25">
      <c r="A103" s="712"/>
      <c r="B103" s="711"/>
      <c r="C103" s="217">
        <v>0.38541666666666669</v>
      </c>
      <c r="D103" s="213" t="s">
        <v>75</v>
      </c>
      <c r="E103" s="203" t="s">
        <v>69</v>
      </c>
      <c r="F103" s="202" t="s">
        <v>141</v>
      </c>
      <c r="G103" s="204">
        <v>31</v>
      </c>
      <c r="H103" s="204">
        <v>41</v>
      </c>
      <c r="I103" s="412" t="str">
        <f t="shared" si="2"/>
        <v>C4</v>
      </c>
      <c r="J103" s="413" t="s">
        <v>476</v>
      </c>
    </row>
    <row r="104" spans="1:10" x14ac:dyDescent="0.25">
      <c r="A104" s="712" t="s">
        <v>62</v>
      </c>
      <c r="B104" s="711">
        <v>46008</v>
      </c>
      <c r="C104" s="197">
        <v>0.22916666666666666</v>
      </c>
      <c r="D104" s="221"/>
      <c r="E104" s="322" t="s">
        <v>63</v>
      </c>
      <c r="F104" s="222"/>
      <c r="G104" s="222"/>
      <c r="H104" s="222"/>
      <c r="I104" s="352" t="str">
        <f t="shared" si="2"/>
        <v/>
      </c>
      <c r="J104" s="356"/>
    </row>
    <row r="105" spans="1:10" x14ac:dyDescent="0.25">
      <c r="A105" s="712"/>
      <c r="B105" s="711"/>
      <c r="C105" s="200">
        <v>0.27083333333333331</v>
      </c>
      <c r="D105" s="698" t="s">
        <v>657</v>
      </c>
      <c r="E105" s="699"/>
      <c r="F105" s="202" t="s">
        <v>142</v>
      </c>
      <c r="G105" s="202"/>
      <c r="H105" s="202"/>
      <c r="I105" s="447" t="str">
        <f>IF(AND(ISTEXT(#REF!),ISTEXT(#REF!)),IF(AND(ISBLANK(G105),ISBLANK(H105)),"TBD",IF(G105="FFT",#REF!,IF(H105="FFT",#REF!,IF(G105&gt;H105,#REF!,#REF!)))),"")</f>
        <v/>
      </c>
      <c r="J105" s="413" t="s">
        <v>731</v>
      </c>
    </row>
    <row r="106" spans="1:10" x14ac:dyDescent="0.25">
      <c r="A106" s="712"/>
      <c r="B106" s="711"/>
      <c r="C106" s="223">
        <v>0.3125</v>
      </c>
      <c r="D106" s="224"/>
      <c r="E106" s="236"/>
      <c r="F106" s="195"/>
      <c r="G106" s="195"/>
      <c r="H106" s="195"/>
      <c r="I106" s="353" t="str">
        <f t="shared" si="2"/>
        <v/>
      </c>
      <c r="J106" s="356"/>
    </row>
    <row r="107" spans="1:10" x14ac:dyDescent="0.25">
      <c r="A107" s="712"/>
      <c r="B107" s="711"/>
      <c r="C107" s="223">
        <v>0.35416666666666669</v>
      </c>
      <c r="D107" s="224"/>
      <c r="E107" s="236"/>
      <c r="F107" s="195"/>
      <c r="G107" s="195"/>
      <c r="H107" s="195"/>
      <c r="I107" s="353" t="str">
        <f t="shared" si="2"/>
        <v/>
      </c>
      <c r="J107" s="356"/>
    </row>
    <row r="108" spans="1:10" x14ac:dyDescent="0.25">
      <c r="A108" s="712" t="s">
        <v>65</v>
      </c>
      <c r="B108" s="711">
        <v>46010</v>
      </c>
      <c r="C108" s="197">
        <v>0.22916666666666666</v>
      </c>
      <c r="D108" s="228"/>
      <c r="E108" s="318"/>
      <c r="F108" s="206"/>
      <c r="G108" s="206"/>
      <c r="H108" s="206"/>
      <c r="I108" s="354" t="str">
        <f t="shared" si="2"/>
        <v/>
      </c>
      <c r="J108" s="356"/>
    </row>
    <row r="109" spans="1:10" x14ac:dyDescent="0.25">
      <c r="A109" s="712"/>
      <c r="B109" s="711"/>
      <c r="C109" s="187">
        <v>0.27083333333333331</v>
      </c>
      <c r="D109" s="228"/>
      <c r="E109" s="228"/>
      <c r="F109" s="228"/>
      <c r="G109" s="228"/>
      <c r="H109" s="228"/>
      <c r="I109" s="351"/>
      <c r="J109" s="357"/>
    </row>
    <row r="110" spans="1:10" x14ac:dyDescent="0.25">
      <c r="A110" s="712"/>
      <c r="B110" s="711"/>
      <c r="C110" s="187">
        <v>0.3125</v>
      </c>
      <c r="D110" s="228"/>
      <c r="E110" s="228"/>
      <c r="F110" s="228"/>
      <c r="G110" s="228"/>
      <c r="H110" s="228"/>
      <c r="I110" s="351"/>
      <c r="J110" s="346" t="s">
        <v>571</v>
      </c>
    </row>
    <row r="111" spans="1:10" x14ac:dyDescent="0.25">
      <c r="A111" s="712"/>
      <c r="B111" s="711"/>
      <c r="C111" s="187">
        <v>0.35416666666666669</v>
      </c>
      <c r="D111" s="228"/>
      <c r="E111" s="228"/>
      <c r="F111" s="228"/>
      <c r="G111" s="228"/>
      <c r="H111" s="228"/>
      <c r="I111" s="351"/>
      <c r="J111" s="346" t="s">
        <v>571</v>
      </c>
    </row>
    <row r="112" spans="1:10" x14ac:dyDescent="0.25">
      <c r="A112" s="712" t="s">
        <v>45</v>
      </c>
      <c r="B112" s="711">
        <v>46013</v>
      </c>
      <c r="C112" s="187">
        <v>0.34375</v>
      </c>
      <c r="D112" s="228"/>
      <c r="E112" s="228"/>
      <c r="F112" s="228"/>
      <c r="G112" s="228"/>
      <c r="H112" s="228"/>
      <c r="I112" s="351"/>
      <c r="J112" s="357"/>
    </row>
    <row r="113" spans="1:10" x14ac:dyDescent="0.25">
      <c r="A113" s="712"/>
      <c r="B113" s="711"/>
      <c r="C113" s="187">
        <v>0.38541666666666669</v>
      </c>
      <c r="D113" s="228"/>
      <c r="E113" s="228"/>
      <c r="F113" s="228"/>
      <c r="G113" s="228"/>
      <c r="H113" s="228"/>
      <c r="I113" s="351"/>
      <c r="J113" s="346" t="s">
        <v>572</v>
      </c>
    </row>
    <row r="114" spans="1:10" x14ac:dyDescent="0.25">
      <c r="A114" s="712" t="s">
        <v>62</v>
      </c>
      <c r="B114" s="711">
        <v>46015</v>
      </c>
      <c r="C114" s="197">
        <v>0.22916666666666666</v>
      </c>
      <c r="D114" s="221"/>
      <c r="E114" s="322"/>
      <c r="F114" s="222"/>
      <c r="G114" s="222"/>
      <c r="H114" s="222"/>
      <c r="I114" s="352" t="str">
        <f t="shared" si="2"/>
        <v/>
      </c>
      <c r="J114" s="356"/>
    </row>
    <row r="115" spans="1:10" x14ac:dyDescent="0.25">
      <c r="A115" s="712"/>
      <c r="B115" s="711"/>
      <c r="C115" s="187">
        <v>0.27083333333333331</v>
      </c>
      <c r="D115" s="188"/>
      <c r="E115" s="189" t="s">
        <v>64</v>
      </c>
      <c r="F115" s="316"/>
      <c r="G115" s="316"/>
      <c r="H115" s="316"/>
      <c r="I115" s="167" t="str">
        <f t="shared" si="2"/>
        <v/>
      </c>
      <c r="J115" s="355"/>
    </row>
    <row r="116" spans="1:10" x14ac:dyDescent="0.25">
      <c r="A116" s="712"/>
      <c r="B116" s="711"/>
      <c r="C116" s="187">
        <v>0.3125</v>
      </c>
      <c r="D116" s="188"/>
      <c r="E116" s="189"/>
      <c r="F116" s="316"/>
      <c r="G116" s="316"/>
      <c r="H116" s="316"/>
      <c r="I116" s="167" t="str">
        <f t="shared" si="2"/>
        <v/>
      </c>
      <c r="J116" s="99"/>
    </row>
    <row r="117" spans="1:10" x14ac:dyDescent="0.25">
      <c r="A117" s="712"/>
      <c r="B117" s="711"/>
      <c r="C117" s="187">
        <v>0.35416666666666669</v>
      </c>
      <c r="D117" s="188"/>
      <c r="E117" s="189"/>
      <c r="F117" s="316"/>
      <c r="G117" s="316"/>
      <c r="H117" s="316"/>
      <c r="I117" s="167" t="str">
        <f t="shared" si="2"/>
        <v/>
      </c>
      <c r="J117" s="99"/>
    </row>
    <row r="118" spans="1:10" x14ac:dyDescent="0.25">
      <c r="A118" s="712" t="s">
        <v>65</v>
      </c>
      <c r="B118" s="711">
        <v>46017</v>
      </c>
      <c r="C118" s="197">
        <v>0.22916666666666666</v>
      </c>
      <c r="D118" s="188"/>
      <c r="E118" s="189" t="s">
        <v>63</v>
      </c>
      <c r="F118" s="316"/>
      <c r="G118" s="316"/>
      <c r="H118" s="316"/>
      <c r="I118" s="167" t="str">
        <f t="shared" si="2"/>
        <v/>
      </c>
      <c r="J118" s="99"/>
    </row>
    <row r="119" spans="1:10" x14ac:dyDescent="0.25">
      <c r="A119" s="712"/>
      <c r="B119" s="711"/>
      <c r="C119" s="187">
        <v>0.27083333333333331</v>
      </c>
      <c r="D119" s="229" t="s">
        <v>155</v>
      </c>
      <c r="E119" s="230"/>
      <c r="F119" s="316"/>
      <c r="G119" s="316"/>
      <c r="H119" s="316"/>
      <c r="I119" s="167" t="str">
        <f t="shared" si="2"/>
        <v/>
      </c>
      <c r="J119" s="99"/>
    </row>
    <row r="120" spans="1:10" x14ac:dyDescent="0.25">
      <c r="A120" s="712"/>
      <c r="B120" s="711"/>
      <c r="C120" s="187">
        <v>0.3125</v>
      </c>
      <c r="D120" s="231"/>
      <c r="E120" s="230"/>
      <c r="F120" s="316"/>
      <c r="G120" s="316"/>
      <c r="H120" s="316"/>
      <c r="I120" s="167" t="str">
        <f t="shared" si="2"/>
        <v/>
      </c>
      <c r="J120" s="99"/>
    </row>
    <row r="121" spans="1:10" x14ac:dyDescent="0.25">
      <c r="A121" s="712"/>
      <c r="B121" s="711"/>
      <c r="C121" s="187">
        <v>0.35416666666666669</v>
      </c>
      <c r="D121" s="231"/>
      <c r="E121" s="230"/>
      <c r="F121" s="316"/>
      <c r="G121" s="316"/>
      <c r="H121" s="316"/>
      <c r="I121" s="167" t="str">
        <f t="shared" si="2"/>
        <v/>
      </c>
      <c r="J121" s="99"/>
    </row>
    <row r="122" spans="1:10" x14ac:dyDescent="0.25">
      <c r="A122" s="712" t="s">
        <v>45</v>
      </c>
      <c r="B122" s="711">
        <v>46020</v>
      </c>
      <c r="C122" s="187">
        <v>0.34375</v>
      </c>
      <c r="D122" s="188" t="s">
        <v>155</v>
      </c>
      <c r="E122" s="232"/>
      <c r="F122" s="316"/>
      <c r="G122" s="316"/>
      <c r="H122" s="316"/>
      <c r="I122" s="167" t="str">
        <f t="shared" si="2"/>
        <v/>
      </c>
      <c r="J122" s="99"/>
    </row>
    <row r="123" spans="1:10" x14ac:dyDescent="0.25">
      <c r="A123" s="712"/>
      <c r="B123" s="711"/>
      <c r="C123" s="187">
        <v>0.38541666666666669</v>
      </c>
      <c r="D123" s="233"/>
      <c r="E123" s="232"/>
      <c r="F123" s="316"/>
      <c r="G123" s="316"/>
      <c r="H123" s="316"/>
      <c r="I123" s="167" t="str">
        <f t="shared" si="2"/>
        <v/>
      </c>
      <c r="J123" s="99"/>
    </row>
    <row r="124" spans="1:10" x14ac:dyDescent="0.25">
      <c r="A124" s="712" t="s">
        <v>62</v>
      </c>
      <c r="B124" s="711">
        <v>46022</v>
      </c>
      <c r="C124" s="197">
        <v>0.22916666666666666</v>
      </c>
      <c r="D124" s="188" t="s">
        <v>155</v>
      </c>
      <c r="E124" s="189"/>
      <c r="F124" s="316"/>
      <c r="G124" s="316"/>
      <c r="H124" s="316"/>
      <c r="I124" s="167" t="str">
        <f t="shared" si="2"/>
        <v/>
      </c>
      <c r="J124" s="99"/>
    </row>
    <row r="125" spans="1:10" x14ac:dyDescent="0.25">
      <c r="A125" s="712"/>
      <c r="B125" s="711"/>
      <c r="C125" s="187">
        <v>0.27083333333333331</v>
      </c>
      <c r="D125" s="188"/>
      <c r="E125" s="189"/>
      <c r="F125" s="316"/>
      <c r="G125" s="316"/>
      <c r="H125" s="316"/>
      <c r="I125" s="167" t="str">
        <f t="shared" si="2"/>
        <v/>
      </c>
      <c r="J125" s="97"/>
    </row>
    <row r="126" spans="1:10" x14ac:dyDescent="0.25">
      <c r="A126" s="712"/>
      <c r="B126" s="711"/>
      <c r="C126" s="187">
        <v>0.3125</v>
      </c>
      <c r="D126" s="234"/>
      <c r="E126" s="235"/>
      <c r="F126" s="316"/>
      <c r="G126" s="316"/>
      <c r="H126" s="316"/>
      <c r="I126" s="167" t="str">
        <f t="shared" si="2"/>
        <v/>
      </c>
      <c r="J126" s="102"/>
    </row>
    <row r="127" spans="1:10" x14ac:dyDescent="0.25">
      <c r="A127" s="712"/>
      <c r="B127" s="711"/>
      <c r="C127" s="187">
        <v>0.35416666666666669</v>
      </c>
      <c r="D127" s="234"/>
      <c r="E127" s="235"/>
      <c r="F127" s="316"/>
      <c r="G127" s="316"/>
      <c r="H127" s="316"/>
      <c r="I127" s="167" t="str">
        <f t="shared" si="2"/>
        <v/>
      </c>
      <c r="J127" s="97"/>
    </row>
    <row r="128" spans="1:10" x14ac:dyDescent="0.25">
      <c r="A128" s="712" t="s">
        <v>65</v>
      </c>
      <c r="B128" s="711">
        <v>46024</v>
      </c>
      <c r="C128" s="197">
        <v>0.22916666666666666</v>
      </c>
      <c r="D128" s="188" t="s">
        <v>155</v>
      </c>
      <c r="E128" s="189"/>
      <c r="F128" s="316"/>
      <c r="G128" s="316"/>
      <c r="H128" s="316"/>
      <c r="I128" s="167" t="str">
        <f t="shared" si="2"/>
        <v/>
      </c>
      <c r="J128" s="99"/>
    </row>
    <row r="129" spans="1:11" x14ac:dyDescent="0.25">
      <c r="A129" s="712"/>
      <c r="B129" s="711"/>
      <c r="C129" s="187">
        <v>0.27083333333333331</v>
      </c>
      <c r="D129" s="188"/>
      <c r="E129" s="189"/>
      <c r="F129" s="316"/>
      <c r="G129" s="316"/>
      <c r="H129" s="316"/>
      <c r="I129" s="167" t="str">
        <f t="shared" si="2"/>
        <v/>
      </c>
      <c r="J129" s="102"/>
    </row>
    <row r="130" spans="1:11" x14ac:dyDescent="0.25">
      <c r="A130" s="712"/>
      <c r="B130" s="711"/>
      <c r="C130" s="187">
        <v>0.3125</v>
      </c>
      <c r="D130" s="188"/>
      <c r="E130" s="189"/>
      <c r="F130" s="316"/>
      <c r="G130" s="316"/>
      <c r="H130" s="316"/>
      <c r="I130" s="167" t="str">
        <f t="shared" si="2"/>
        <v/>
      </c>
      <c r="J130" s="102"/>
    </row>
    <row r="131" spans="1:11" x14ac:dyDescent="0.25">
      <c r="A131" s="712"/>
      <c r="B131" s="711"/>
      <c r="C131" s="187">
        <v>0.35416666666666669</v>
      </c>
      <c r="D131" s="188"/>
      <c r="E131" s="189"/>
      <c r="F131" s="316"/>
      <c r="G131" s="316"/>
      <c r="H131" s="316"/>
      <c r="I131" s="167" t="str">
        <f t="shared" si="2"/>
        <v/>
      </c>
      <c r="J131" s="102"/>
    </row>
    <row r="132" spans="1:11" x14ac:dyDescent="0.25">
      <c r="A132" s="712" t="s">
        <v>45</v>
      </c>
      <c r="B132" s="711">
        <v>46027</v>
      </c>
      <c r="C132" s="187">
        <v>0.34375</v>
      </c>
      <c r="D132" s="188" t="s">
        <v>155</v>
      </c>
      <c r="E132" s="189"/>
      <c r="F132" s="316"/>
      <c r="G132" s="316"/>
      <c r="H132" s="316"/>
      <c r="I132" s="167" t="str">
        <f t="shared" si="2"/>
        <v/>
      </c>
      <c r="J132" s="102"/>
    </row>
    <row r="133" spans="1:11" x14ac:dyDescent="0.25">
      <c r="A133" s="712"/>
      <c r="B133" s="711"/>
      <c r="C133" s="187">
        <v>0.38541666666666669</v>
      </c>
      <c r="D133" s="188"/>
      <c r="E133" s="189"/>
      <c r="F133" s="316"/>
      <c r="G133" s="316"/>
      <c r="H133" s="316"/>
      <c r="I133" s="167" t="str">
        <f t="shared" si="2"/>
        <v/>
      </c>
      <c r="J133" s="102"/>
    </row>
    <row r="134" spans="1:11" x14ac:dyDescent="0.25">
      <c r="A134" s="712" t="s">
        <v>62</v>
      </c>
      <c r="B134" s="711">
        <v>46029</v>
      </c>
      <c r="C134" s="197">
        <v>0.22916666666666666</v>
      </c>
      <c r="D134" s="730" t="s">
        <v>63</v>
      </c>
      <c r="E134" s="730"/>
      <c r="F134" s="730"/>
      <c r="G134" s="206"/>
      <c r="H134" s="206"/>
      <c r="I134" s="178" t="str">
        <f>IF(AND(ISTEXT(#REF!),ISTEXT(D134)),IF(AND(ISBLANK(G134),ISBLANK(H134)),"TBD",IF(G134="FFT",D134,IF(H134="FFT",#REF!,IF(G134&gt;H134,#REF!,D134)))),"")</f>
        <v/>
      </c>
      <c r="J134" s="99"/>
    </row>
    <row r="135" spans="1:11" ht="15" customHeight="1" x14ac:dyDescent="0.25">
      <c r="A135" s="712"/>
      <c r="B135" s="711"/>
      <c r="C135" s="197">
        <v>0.27083333333333298</v>
      </c>
      <c r="D135" s="730"/>
      <c r="E135" s="730"/>
      <c r="F135" s="730"/>
      <c r="G135" s="456"/>
      <c r="H135" s="456"/>
      <c r="I135" s="459"/>
      <c r="J135" s="101"/>
    </row>
    <row r="136" spans="1:11" x14ac:dyDescent="0.25">
      <c r="A136" s="712"/>
      <c r="B136" s="711"/>
      <c r="C136" s="197">
        <v>0.3125</v>
      </c>
      <c r="D136" s="730"/>
      <c r="E136" s="730"/>
      <c r="F136" s="730"/>
      <c r="G136" s="456"/>
      <c r="H136" s="456"/>
      <c r="I136" s="459"/>
      <c r="J136" s="101"/>
    </row>
    <row r="137" spans="1:11" x14ac:dyDescent="0.25">
      <c r="A137" s="712"/>
      <c r="B137" s="711"/>
      <c r="C137" s="187">
        <v>0.35416666666666669</v>
      </c>
      <c r="D137" s="730"/>
      <c r="E137" s="730"/>
      <c r="F137" s="730"/>
      <c r="G137" s="456"/>
      <c r="H137" s="456"/>
      <c r="I137" s="459" t="s">
        <v>102</v>
      </c>
      <c r="J137" s="101"/>
    </row>
    <row r="138" spans="1:11" x14ac:dyDescent="0.25">
      <c r="A138" s="712" t="s">
        <v>65</v>
      </c>
      <c r="B138" s="711">
        <v>46031</v>
      </c>
      <c r="C138" s="197">
        <v>0.22916666666666666</v>
      </c>
      <c r="D138" s="188"/>
      <c r="E138" s="189" t="s">
        <v>63</v>
      </c>
      <c r="F138" s="316"/>
      <c r="G138" s="222"/>
      <c r="H138" s="222"/>
      <c r="I138" s="177" t="str">
        <f t="shared" si="2"/>
        <v/>
      </c>
      <c r="J138" s="99"/>
    </row>
    <row r="139" spans="1:11" x14ac:dyDescent="0.25">
      <c r="A139" s="712"/>
      <c r="B139" s="711"/>
      <c r="C139" s="200">
        <v>0.27083333333333331</v>
      </c>
      <c r="D139" s="213" t="s">
        <v>145</v>
      </c>
      <c r="E139" s="203" t="s">
        <v>146</v>
      </c>
      <c r="F139" s="202" t="s">
        <v>797</v>
      </c>
      <c r="G139" s="202">
        <v>50</v>
      </c>
      <c r="H139" s="202">
        <v>40</v>
      </c>
      <c r="I139" s="154" t="str">
        <f>IF(AND(ISTEXT(D139),ISTEXT(E139)),IF(AND(ISBLANK(G139),ISBLANK(H139)),"TBD",IF(G139="FFT",E139,IF(H139="FFT",D139,IF(G139&gt;H139,D139,E139)))),"")</f>
        <v>C Seed 1</v>
      </c>
      <c r="J139" s="487" t="s">
        <v>570</v>
      </c>
    </row>
    <row r="140" spans="1:11" x14ac:dyDescent="0.25">
      <c r="A140" s="712"/>
      <c r="B140" s="711"/>
      <c r="C140" s="200">
        <v>0.3125</v>
      </c>
      <c r="D140" s="213" t="s">
        <v>148</v>
      </c>
      <c r="E140" s="203" t="s">
        <v>149</v>
      </c>
      <c r="F140" s="488" t="s">
        <v>798</v>
      </c>
      <c r="G140" s="202">
        <v>40</v>
      </c>
      <c r="H140" s="202">
        <v>42</v>
      </c>
      <c r="I140" s="154" t="str">
        <f>IF(AND(ISTEXT(D140),ISTEXT(E140)),IF(AND(ISBLANK(G140),ISBLANK(H140)),"TBD",IF(G140="FFT",E140,IF(H140="FFT",D140,IF(G140&gt;H140,D140,E140)))),"")</f>
        <v>C Seed 3</v>
      </c>
      <c r="J140" s="487" t="s">
        <v>570</v>
      </c>
    </row>
    <row r="141" spans="1:11" x14ac:dyDescent="0.25">
      <c r="A141" s="712"/>
      <c r="B141" s="711"/>
      <c r="C141" s="200">
        <v>0.35416666666666669</v>
      </c>
      <c r="D141" s="213" t="s">
        <v>109</v>
      </c>
      <c r="E141" s="203" t="s">
        <v>106</v>
      </c>
      <c r="F141" s="202" t="s">
        <v>144</v>
      </c>
      <c r="G141" s="488">
        <v>34</v>
      </c>
      <c r="H141" s="488">
        <v>17</v>
      </c>
      <c r="I141" s="154" t="str">
        <f t="shared" ref="I141:I143" si="3">IF(AND(ISTEXT(D141),ISTEXT(E141)),IF(AND(ISBLANK(G141),ISBLANK(H141)),"TBD",IF(G141="FFT",E141,IF(H141="FFT",D141,IF(G141&gt;H141,D141,E141)))),"")</f>
        <v>B12</v>
      </c>
      <c r="J141" s="487" t="s">
        <v>570</v>
      </c>
    </row>
    <row r="142" spans="1:11" x14ac:dyDescent="0.25">
      <c r="A142" s="712" t="s">
        <v>45</v>
      </c>
      <c r="B142" s="711">
        <v>46034</v>
      </c>
      <c r="C142" s="200">
        <v>0.34375</v>
      </c>
      <c r="D142" s="213" t="s">
        <v>751</v>
      </c>
      <c r="E142" s="203" t="s">
        <v>752</v>
      </c>
      <c r="F142" s="202" t="s">
        <v>799</v>
      </c>
      <c r="G142" s="202">
        <v>32</v>
      </c>
      <c r="H142" s="202">
        <v>46</v>
      </c>
      <c r="I142" s="154" t="str">
        <f t="shared" si="3"/>
        <v>C Finals (C2)</v>
      </c>
      <c r="J142" s="115"/>
      <c r="K142" s="324" t="s">
        <v>800</v>
      </c>
    </row>
    <row r="143" spans="1:11" x14ac:dyDescent="0.25">
      <c r="A143" s="712"/>
      <c r="B143" s="711"/>
      <c r="C143" s="200">
        <v>0.38541666666666669</v>
      </c>
      <c r="D143" s="213" t="s">
        <v>98</v>
      </c>
      <c r="E143" s="203" t="s">
        <v>632</v>
      </c>
      <c r="F143" s="202" t="s">
        <v>147</v>
      </c>
      <c r="G143" s="488">
        <v>14</v>
      </c>
      <c r="H143" s="488">
        <v>43</v>
      </c>
      <c r="I143" s="154" t="str">
        <f t="shared" si="3"/>
        <v>B14</v>
      </c>
      <c r="J143" s="487" t="s">
        <v>568</v>
      </c>
    </row>
    <row r="144" spans="1:11" x14ac:dyDescent="0.25">
      <c r="A144" s="712" t="s">
        <v>62</v>
      </c>
      <c r="B144" s="711">
        <v>46036</v>
      </c>
      <c r="C144" s="197">
        <v>0.22916666666666666</v>
      </c>
      <c r="D144" s="695" t="s">
        <v>135</v>
      </c>
      <c r="E144" s="730"/>
      <c r="F144" s="697"/>
      <c r="G144" s="316"/>
      <c r="H144" s="316"/>
      <c r="I144" s="167" t="str">
        <f>IF(AND(ISTEXT(#REF!),ISTEXT(E144)),IF(AND(ISBLANK(G144),ISBLANK(H144)),"TBD",IF(G144="FFT",E144,IF(H144="FFT",#REF!,IF(G144&gt;H144,#REF!,E144)))),"")</f>
        <v/>
      </c>
      <c r="J144" s="97"/>
    </row>
    <row r="145" spans="1:13" x14ac:dyDescent="0.25">
      <c r="A145" s="712"/>
      <c r="B145" s="711"/>
      <c r="C145" s="187">
        <v>0.27083333333333331</v>
      </c>
      <c r="D145" s="695"/>
      <c r="E145" s="730"/>
      <c r="F145" s="697"/>
      <c r="G145" s="319"/>
      <c r="H145" s="319"/>
      <c r="I145" s="172" t="str">
        <f>IF(AND(ISTEXT(D144),ISTEXT(E145)),IF(AND(ISBLANK(G145),ISBLANK(H145)),"TBD",IF(G145="FFT",E145,IF(H145="FFT",D144,IF(G145&gt;H145,D144,E145)))),"")</f>
        <v/>
      </c>
      <c r="J145" s="97"/>
    </row>
    <row r="146" spans="1:13" x14ac:dyDescent="0.25">
      <c r="A146" s="712"/>
      <c r="B146" s="711"/>
      <c r="C146" s="187">
        <v>0.3125</v>
      </c>
      <c r="D146" s="695"/>
      <c r="E146" s="730"/>
      <c r="F146" s="697"/>
      <c r="G146" s="319"/>
      <c r="H146" s="319"/>
      <c r="I146" s="172" t="str">
        <f t="shared" si="2"/>
        <v/>
      </c>
      <c r="J146" s="102"/>
    </row>
    <row r="147" spans="1:13" x14ac:dyDescent="0.25">
      <c r="A147" s="712"/>
      <c r="B147" s="711"/>
      <c r="C147" s="187">
        <v>0.35416666666666669</v>
      </c>
      <c r="D147" s="695"/>
      <c r="E147" s="730"/>
      <c r="F147" s="697"/>
      <c r="G147" s="319"/>
      <c r="H147" s="319"/>
      <c r="I147" s="172" t="str">
        <f t="shared" si="2"/>
        <v/>
      </c>
      <c r="J147" s="102"/>
    </row>
    <row r="148" spans="1:13" x14ac:dyDescent="0.25">
      <c r="A148" s="712" t="s">
        <v>65</v>
      </c>
      <c r="B148" s="711">
        <v>46038</v>
      </c>
      <c r="C148" s="197">
        <v>0.22916666666666666</v>
      </c>
      <c r="D148" s="188"/>
      <c r="E148" s="189" t="s">
        <v>63</v>
      </c>
      <c r="F148" s="316"/>
      <c r="G148" s="316"/>
      <c r="H148" s="316"/>
      <c r="I148" s="167" t="str">
        <f t="shared" si="2"/>
        <v/>
      </c>
      <c r="J148" s="99"/>
    </row>
    <row r="149" spans="1:13" x14ac:dyDescent="0.25">
      <c r="A149" s="712"/>
      <c r="B149" s="711"/>
      <c r="C149" s="200">
        <v>0.27083333333333331</v>
      </c>
      <c r="D149" s="213" t="s">
        <v>72</v>
      </c>
      <c r="E149" s="213" t="s">
        <v>91</v>
      </c>
      <c r="F149" s="527" t="s">
        <v>150</v>
      </c>
      <c r="G149" s="202">
        <v>36</v>
      </c>
      <c r="H149" s="202">
        <v>41</v>
      </c>
      <c r="I149" s="154" t="str">
        <f t="shared" ref="I149" si="4">IF(AND(ISTEXT(D149),ISTEXT(E149)),IF(AND(ISBLANK(G149),ISBLANK(H149)),"TBD",IF(G149="FFT",E149,IF(H149="FFT",D149,IF(G149&gt;H149,D149,E149)))),"")</f>
        <v>B5</v>
      </c>
      <c r="J149" s="528"/>
    </row>
    <row r="150" spans="1:13" x14ac:dyDescent="0.25">
      <c r="A150" s="712"/>
      <c r="B150" s="711"/>
      <c r="C150" s="200">
        <v>0.3125</v>
      </c>
      <c r="D150" s="213" t="s">
        <v>104</v>
      </c>
      <c r="E150" s="203" t="s">
        <v>98</v>
      </c>
      <c r="F150" s="202" t="s">
        <v>152</v>
      </c>
      <c r="G150" s="202">
        <v>33</v>
      </c>
      <c r="H150" s="202">
        <v>34</v>
      </c>
      <c r="I150" s="154" t="str">
        <f t="shared" ref="I150:I162" si="5">IF(AND(ISTEXT(D150),ISTEXT(E150)),IF(AND(ISBLANK(G150),ISBLANK(H150)),"TBD",IF(G150="FFT",E150,IF(H150="FFT",D150,IF(G150&gt;H150,D150,E150)))),"")</f>
        <v>B8</v>
      </c>
      <c r="J150" s="529"/>
    </row>
    <row r="151" spans="1:13" x14ac:dyDescent="0.25">
      <c r="A151" s="712"/>
      <c r="B151" s="711"/>
      <c r="C151" s="200">
        <v>0.35416666666666669</v>
      </c>
      <c r="D151" s="213" t="s">
        <v>109</v>
      </c>
      <c r="E151" s="203" t="s">
        <v>82</v>
      </c>
      <c r="F151" s="202" t="s">
        <v>153</v>
      </c>
      <c r="G151" s="202">
        <v>47</v>
      </c>
      <c r="H151" s="202">
        <v>36</v>
      </c>
      <c r="I151" s="154" t="str">
        <f t="shared" si="5"/>
        <v>B12</v>
      </c>
      <c r="J151" s="529"/>
    </row>
    <row r="152" spans="1:13" x14ac:dyDescent="0.25">
      <c r="A152" s="712" t="s">
        <v>45</v>
      </c>
      <c r="B152" s="713">
        <v>46041</v>
      </c>
      <c r="C152" s="200">
        <v>0.34375</v>
      </c>
      <c r="D152" s="213" t="s">
        <v>101</v>
      </c>
      <c r="E152" s="216" t="s">
        <v>632</v>
      </c>
      <c r="F152" s="530" t="s">
        <v>154</v>
      </c>
      <c r="G152" s="202">
        <v>20</v>
      </c>
      <c r="H152" s="202">
        <v>48</v>
      </c>
      <c r="I152" s="154" t="str">
        <f t="shared" si="5"/>
        <v>B14</v>
      </c>
      <c r="J152" s="413"/>
    </row>
    <row r="153" spans="1:13" x14ac:dyDescent="0.25">
      <c r="A153" s="712"/>
      <c r="B153" s="714"/>
      <c r="C153" s="200">
        <v>0.38541666666666669</v>
      </c>
      <c r="D153" s="213" t="s">
        <v>91</v>
      </c>
      <c r="E153" s="213" t="s">
        <v>631</v>
      </c>
      <c r="F153" s="488" t="s">
        <v>156</v>
      </c>
      <c r="G153" s="527">
        <v>33</v>
      </c>
      <c r="H153" s="202">
        <v>38</v>
      </c>
      <c r="I153" s="154" t="str">
        <f t="shared" si="5"/>
        <v>B13</v>
      </c>
      <c r="J153" s="531"/>
    </row>
    <row r="154" spans="1:13" x14ac:dyDescent="0.25">
      <c r="A154" s="712" t="s">
        <v>62</v>
      </c>
      <c r="B154" s="711">
        <v>46043</v>
      </c>
      <c r="C154" s="197">
        <v>0.22916666666666666</v>
      </c>
      <c r="D154" s="188"/>
      <c r="E154" s="504" t="s">
        <v>63</v>
      </c>
      <c r="F154" s="222"/>
      <c r="G154" s="316"/>
      <c r="H154" s="316"/>
      <c r="I154" s="167" t="str">
        <f t="shared" si="5"/>
        <v/>
      </c>
      <c r="J154" s="500"/>
    </row>
    <row r="155" spans="1:13" x14ac:dyDescent="0.25">
      <c r="A155" s="712"/>
      <c r="B155" s="711"/>
      <c r="C155" s="200">
        <v>0.27083333333333331</v>
      </c>
      <c r="D155" s="213" t="s">
        <v>72</v>
      </c>
      <c r="E155" s="203" t="s">
        <v>104</v>
      </c>
      <c r="F155" s="202" t="s">
        <v>157</v>
      </c>
      <c r="G155" s="202">
        <v>24</v>
      </c>
      <c r="H155" s="202">
        <v>34</v>
      </c>
      <c r="I155" s="154" t="str">
        <f t="shared" si="5"/>
        <v>B10</v>
      </c>
      <c r="J155" s="529"/>
    </row>
    <row r="156" spans="1:13" x14ac:dyDescent="0.25">
      <c r="A156" s="712"/>
      <c r="B156" s="711"/>
      <c r="C156" s="200">
        <v>0.3125</v>
      </c>
      <c r="D156" s="213" t="s">
        <v>91</v>
      </c>
      <c r="E156" s="213" t="s">
        <v>95</v>
      </c>
      <c r="F156" s="535" t="s">
        <v>158</v>
      </c>
      <c r="G156" s="202">
        <v>49</v>
      </c>
      <c r="H156" s="202">
        <v>38</v>
      </c>
      <c r="I156" s="154" t="str">
        <f t="shared" si="5"/>
        <v>B5</v>
      </c>
      <c r="J156" s="413"/>
      <c r="M156" s="339" t="s">
        <v>163</v>
      </c>
    </row>
    <row r="157" spans="1:13" x14ac:dyDescent="0.25">
      <c r="A157" s="712"/>
      <c r="B157" s="711"/>
      <c r="C157" s="200">
        <v>0.35416666666666669</v>
      </c>
      <c r="D157" s="213" t="s">
        <v>82</v>
      </c>
      <c r="E157" s="213" t="s">
        <v>78</v>
      </c>
      <c r="F157" s="202" t="s">
        <v>159</v>
      </c>
      <c r="G157" s="202">
        <v>39</v>
      </c>
      <c r="H157" s="202">
        <v>38</v>
      </c>
      <c r="I157" s="154" t="str">
        <f t="shared" si="5"/>
        <v>B3</v>
      </c>
      <c r="J157" s="413"/>
    </row>
    <row r="158" spans="1:13" x14ac:dyDescent="0.25">
      <c r="A158" s="712" t="s">
        <v>65</v>
      </c>
      <c r="B158" s="711">
        <v>46045</v>
      </c>
      <c r="C158" s="197">
        <v>0.22916666666666666</v>
      </c>
      <c r="D158" s="188"/>
      <c r="E158" s="189" t="s">
        <v>63</v>
      </c>
      <c r="F158" s="316"/>
      <c r="G158" s="316"/>
      <c r="H158" s="316"/>
      <c r="I158" s="499" t="str">
        <f t="shared" ref="I158:I211" si="6">IF(AND(ISTEXT(D158),ISTEXT(E158)),IF(AND(ISBLANK(G158),ISBLANK(H158)),"TBD",IF(G158="FFT",E158,IF(H158="FFT",D158,IF(G158&gt;H158,D158,E158)))),"")</f>
        <v/>
      </c>
      <c r="J158" s="498"/>
    </row>
    <row r="159" spans="1:13" x14ac:dyDescent="0.25">
      <c r="A159" s="712"/>
      <c r="B159" s="711"/>
      <c r="C159" s="200">
        <v>0.27083333333333331</v>
      </c>
      <c r="D159" s="213" t="s">
        <v>72</v>
      </c>
      <c r="E159" s="213" t="s">
        <v>94</v>
      </c>
      <c r="F159" s="534" t="s">
        <v>160</v>
      </c>
      <c r="G159" s="202">
        <v>37</v>
      </c>
      <c r="H159" s="202">
        <v>34</v>
      </c>
      <c r="I159" s="154" t="str">
        <f t="shared" si="5"/>
        <v>B1</v>
      </c>
      <c r="J159" s="413"/>
    </row>
    <row r="160" spans="1:13" x14ac:dyDescent="0.25">
      <c r="A160" s="712"/>
      <c r="B160" s="711"/>
      <c r="C160" s="200">
        <v>0.3125</v>
      </c>
      <c r="D160" s="213" t="s">
        <v>631</v>
      </c>
      <c r="E160" s="203" t="s">
        <v>109</v>
      </c>
      <c r="F160" s="202" t="s">
        <v>161</v>
      </c>
      <c r="G160" s="202">
        <v>35</v>
      </c>
      <c r="H160" s="202">
        <v>37</v>
      </c>
      <c r="I160" s="154" t="str">
        <f t="shared" si="5"/>
        <v>B12</v>
      </c>
      <c r="J160" s="529"/>
    </row>
    <row r="161" spans="1:13" x14ac:dyDescent="0.25">
      <c r="A161" s="712"/>
      <c r="B161" s="711"/>
      <c r="C161" s="200">
        <v>0.35416666666666669</v>
      </c>
      <c r="D161" s="213" t="s">
        <v>78</v>
      </c>
      <c r="E161" s="203" t="s">
        <v>106</v>
      </c>
      <c r="F161" s="202" t="s">
        <v>162</v>
      </c>
      <c r="G161" s="202">
        <v>50</v>
      </c>
      <c r="H161" s="202">
        <v>22</v>
      </c>
      <c r="I161" s="154" t="str">
        <f t="shared" si="5"/>
        <v>B2</v>
      </c>
      <c r="J161" s="413"/>
      <c r="M161" s="339" t="s">
        <v>168</v>
      </c>
    </row>
    <row r="162" spans="1:13" x14ac:dyDescent="0.25">
      <c r="A162" s="712" t="s">
        <v>45</v>
      </c>
      <c r="B162" s="713">
        <v>46048</v>
      </c>
      <c r="C162" s="604">
        <v>0.34375</v>
      </c>
      <c r="D162" s="605" t="s">
        <v>760</v>
      </c>
      <c r="E162" s="606" t="s">
        <v>760</v>
      </c>
      <c r="F162" s="607" t="s">
        <v>164</v>
      </c>
      <c r="G162" s="607"/>
      <c r="H162" s="607"/>
      <c r="I162" s="611" t="str">
        <f t="shared" si="5"/>
        <v>TBD</v>
      </c>
      <c r="J162" s="612" t="s">
        <v>761</v>
      </c>
    </row>
    <row r="163" spans="1:13" x14ac:dyDescent="0.25">
      <c r="A163" s="712"/>
      <c r="B163" s="714"/>
      <c r="C163" s="604">
        <v>0.38541666666666669</v>
      </c>
      <c r="D163" s="605" t="s">
        <v>760</v>
      </c>
      <c r="E163" s="606" t="s">
        <v>760</v>
      </c>
      <c r="F163" s="607" t="s">
        <v>165</v>
      </c>
      <c r="G163" s="607"/>
      <c r="H163" s="607"/>
      <c r="I163" s="613" t="str">
        <f>IF(AND(ISTEXT(D163),ISTEXT(E163)),IF(AND(ISBLANK(G163),ISBLANK(H163)),"TBD",IF(G163="FFT",E163,IF(H163="FFT",D163,IF(G163&gt;H163,D163,E163)))),"")</f>
        <v>TBD</v>
      </c>
      <c r="J163" s="612" t="s">
        <v>761</v>
      </c>
    </row>
    <row r="164" spans="1:13" x14ac:dyDescent="0.25">
      <c r="A164" s="684" t="s">
        <v>62</v>
      </c>
      <c r="B164" s="711">
        <v>46050</v>
      </c>
      <c r="C164" s="197">
        <v>0.22916666666666666</v>
      </c>
      <c r="D164" s="320"/>
      <c r="E164" s="189" t="s">
        <v>63</v>
      </c>
      <c r="F164" s="316"/>
      <c r="G164" s="316"/>
      <c r="H164" s="316"/>
      <c r="I164" s="499" t="str">
        <f t="shared" si="6"/>
        <v/>
      </c>
      <c r="J164" s="357"/>
    </row>
    <row r="165" spans="1:13" x14ac:dyDescent="0.25">
      <c r="A165" s="684"/>
      <c r="B165" s="711"/>
      <c r="C165" s="200">
        <v>0.27083333333333331</v>
      </c>
      <c r="D165" s="213" t="s">
        <v>72</v>
      </c>
      <c r="E165" s="203" t="s">
        <v>87</v>
      </c>
      <c r="F165" s="202" t="s">
        <v>166</v>
      </c>
      <c r="G165" s="202">
        <v>41</v>
      </c>
      <c r="H165" s="202">
        <v>34</v>
      </c>
      <c r="I165" s="447" t="str">
        <f>IF(AND(ISTEXT(D165),ISTEXT(E165)),IF(AND(ISBLANK(G165),ISBLANK(H165)),"TBD",IF(G165="FFT",E165,IF(H165="FFT",D165,IF(G165&gt;H165,D165,E165)))),"")</f>
        <v>B1</v>
      </c>
      <c r="J165" s="529"/>
    </row>
    <row r="166" spans="1:13" x14ac:dyDescent="0.25">
      <c r="A166" s="684"/>
      <c r="B166" s="711"/>
      <c r="C166" s="200">
        <v>0.3125</v>
      </c>
      <c r="D166" s="213" t="s">
        <v>98</v>
      </c>
      <c r="E166" s="203" t="s">
        <v>101</v>
      </c>
      <c r="F166" s="202" t="s">
        <v>167</v>
      </c>
      <c r="G166" s="202">
        <v>54</v>
      </c>
      <c r="H166" s="202">
        <v>14</v>
      </c>
      <c r="I166" s="447" t="str">
        <f t="shared" ref="I166:I167" si="7">IF(AND(ISTEXT(D166),ISTEXT(E166)),IF(AND(ISBLANK(G166),ISBLANK(H166)),"TBD",IF(G166="FFT",E166,IF(H166="FFT",D166,IF(G166&gt;H166,D166,E166)))),"")</f>
        <v>B8</v>
      </c>
      <c r="J166" s="413"/>
    </row>
    <row r="167" spans="1:13" x14ac:dyDescent="0.25">
      <c r="A167" s="684"/>
      <c r="B167" s="711"/>
      <c r="C167" s="200">
        <v>0.35416666666666669</v>
      </c>
      <c r="D167" s="213" t="s">
        <v>95</v>
      </c>
      <c r="E167" s="203" t="s">
        <v>94</v>
      </c>
      <c r="F167" s="202" t="s">
        <v>169</v>
      </c>
      <c r="G167" s="202">
        <v>25</v>
      </c>
      <c r="H167" s="202">
        <v>34</v>
      </c>
      <c r="I167" s="447" t="str">
        <f t="shared" si="7"/>
        <v>B6</v>
      </c>
      <c r="J167" s="531"/>
    </row>
    <row r="168" spans="1:13" x14ac:dyDescent="0.25">
      <c r="A168" s="684" t="s">
        <v>65</v>
      </c>
      <c r="B168" s="711">
        <v>46052</v>
      </c>
      <c r="C168" s="197">
        <v>0.22916666666666666</v>
      </c>
      <c r="D168" s="695" t="s">
        <v>182</v>
      </c>
      <c r="E168" s="696"/>
      <c r="F168" s="697"/>
      <c r="G168" s="313"/>
      <c r="H168" s="313"/>
      <c r="I168" s="179" t="str">
        <f t="shared" si="6"/>
        <v/>
      </c>
      <c r="J168" s="104"/>
    </row>
    <row r="169" spans="1:13" x14ac:dyDescent="0.25">
      <c r="A169" s="684"/>
      <c r="B169" s="711"/>
      <c r="C169" s="187">
        <v>0.27083333333333331</v>
      </c>
      <c r="D169" s="695"/>
      <c r="E169" s="696"/>
      <c r="F169" s="697"/>
      <c r="G169" s="313"/>
      <c r="H169" s="313"/>
      <c r="I169" s="179" t="str">
        <f t="shared" si="6"/>
        <v/>
      </c>
      <c r="J169" s="102"/>
    </row>
    <row r="170" spans="1:13" x14ac:dyDescent="0.25">
      <c r="A170" s="684"/>
      <c r="B170" s="711"/>
      <c r="C170" s="187">
        <v>0.3125</v>
      </c>
      <c r="D170" s="695"/>
      <c r="E170" s="696"/>
      <c r="F170" s="697"/>
      <c r="G170" s="313"/>
      <c r="H170" s="313"/>
      <c r="I170" s="179" t="str">
        <f t="shared" si="6"/>
        <v/>
      </c>
      <c r="J170" s="102"/>
    </row>
    <row r="171" spans="1:13" x14ac:dyDescent="0.25">
      <c r="A171" s="684"/>
      <c r="B171" s="711"/>
      <c r="C171" s="187">
        <v>0.35416666666666669</v>
      </c>
      <c r="D171" s="695"/>
      <c r="E171" s="696"/>
      <c r="F171" s="697"/>
      <c r="G171" s="313"/>
      <c r="H171" s="313"/>
      <c r="I171" s="179" t="str">
        <f t="shared" si="6"/>
        <v/>
      </c>
      <c r="J171" s="102"/>
    </row>
    <row r="172" spans="1:13" x14ac:dyDescent="0.25">
      <c r="A172" s="684" t="s">
        <v>45</v>
      </c>
      <c r="B172" s="685">
        <v>46055</v>
      </c>
      <c r="C172" s="200">
        <v>0.34375</v>
      </c>
      <c r="D172" s="213" t="s">
        <v>104</v>
      </c>
      <c r="E172" s="203" t="s">
        <v>87</v>
      </c>
      <c r="F172" s="202" t="s">
        <v>170</v>
      </c>
      <c r="G172" s="202">
        <v>43</v>
      </c>
      <c r="H172" s="202">
        <v>48</v>
      </c>
      <c r="I172" s="447" t="str">
        <f t="shared" si="6"/>
        <v>B4</v>
      </c>
      <c r="J172" s="528"/>
    </row>
    <row r="173" spans="1:13" x14ac:dyDescent="0.25">
      <c r="A173" s="684"/>
      <c r="B173" s="685"/>
      <c r="C173" s="200">
        <v>0.38541666666666669</v>
      </c>
      <c r="D173" s="213" t="s">
        <v>78</v>
      </c>
      <c r="E173" s="203" t="s">
        <v>631</v>
      </c>
      <c r="F173" s="202" t="s">
        <v>171</v>
      </c>
      <c r="G173" s="202">
        <v>32</v>
      </c>
      <c r="H173" s="202">
        <v>35</v>
      </c>
      <c r="I173" s="447" t="str">
        <f t="shared" si="6"/>
        <v>B13</v>
      </c>
      <c r="J173" s="529"/>
    </row>
    <row r="174" spans="1:13" x14ac:dyDescent="0.25">
      <c r="A174" s="684" t="s">
        <v>62</v>
      </c>
      <c r="B174" s="711">
        <v>46057</v>
      </c>
      <c r="C174" s="197">
        <v>0.22916666666666666</v>
      </c>
      <c r="D174" s="188"/>
      <c r="E174" s="189" t="s">
        <v>63</v>
      </c>
      <c r="F174" s="316"/>
      <c r="G174" s="316"/>
      <c r="H174" s="316"/>
      <c r="I174" s="167" t="str">
        <f t="shared" si="6"/>
        <v/>
      </c>
      <c r="J174" s="501"/>
    </row>
    <row r="175" spans="1:13" x14ac:dyDescent="0.25">
      <c r="A175" s="684"/>
      <c r="B175" s="711"/>
      <c r="C175" s="200">
        <v>0.27083333333333331</v>
      </c>
      <c r="D175" s="213" t="s">
        <v>91</v>
      </c>
      <c r="E175" s="203" t="s">
        <v>101</v>
      </c>
      <c r="F175" s="202" t="s">
        <v>172</v>
      </c>
      <c r="G175" s="202">
        <v>45</v>
      </c>
      <c r="H175" s="202">
        <v>21</v>
      </c>
      <c r="I175" s="154" t="str">
        <f t="shared" si="6"/>
        <v>B5</v>
      </c>
      <c r="J175" s="115"/>
    </row>
    <row r="176" spans="1:13" x14ac:dyDescent="0.25">
      <c r="A176" s="684"/>
      <c r="B176" s="711"/>
      <c r="C176" s="200">
        <v>0.3125</v>
      </c>
      <c r="D176" s="213" t="s">
        <v>109</v>
      </c>
      <c r="E176" s="203" t="s">
        <v>95</v>
      </c>
      <c r="F176" s="202" t="s">
        <v>173</v>
      </c>
      <c r="G176" s="202">
        <v>32</v>
      </c>
      <c r="H176" s="202">
        <v>36</v>
      </c>
      <c r="I176" s="154" t="str">
        <f t="shared" si="6"/>
        <v>B7</v>
      </c>
      <c r="J176" s="115"/>
    </row>
    <row r="177" spans="1:13" x14ac:dyDescent="0.25">
      <c r="A177" s="684"/>
      <c r="B177" s="711"/>
      <c r="C177" s="200">
        <v>0.35416666666666669</v>
      </c>
      <c r="D177" s="213" t="s">
        <v>72</v>
      </c>
      <c r="E177" s="203" t="s">
        <v>82</v>
      </c>
      <c r="F177" s="202" t="s">
        <v>174</v>
      </c>
      <c r="G177" s="202">
        <v>41</v>
      </c>
      <c r="H177" s="202">
        <v>26</v>
      </c>
      <c r="I177" s="154" t="str">
        <f t="shared" si="6"/>
        <v>B1</v>
      </c>
      <c r="J177" s="115"/>
    </row>
    <row r="178" spans="1:13" x14ac:dyDescent="0.25">
      <c r="A178" s="684" t="s">
        <v>65</v>
      </c>
      <c r="B178" s="711">
        <v>46059</v>
      </c>
      <c r="C178" s="197">
        <v>0.22916666666666666</v>
      </c>
      <c r="D178" s="188"/>
      <c r="E178" s="189" t="s">
        <v>63</v>
      </c>
      <c r="F178" s="316"/>
      <c r="G178" s="316"/>
      <c r="H178" s="316"/>
      <c r="I178" s="167" t="str">
        <f t="shared" si="6"/>
        <v/>
      </c>
      <c r="J178" s="104"/>
    </row>
    <row r="179" spans="1:13" x14ac:dyDescent="0.25">
      <c r="A179" s="684"/>
      <c r="B179" s="711"/>
      <c r="C179" s="200">
        <v>0.27083333333333331</v>
      </c>
      <c r="D179" s="213" t="s">
        <v>82</v>
      </c>
      <c r="E179" s="203" t="s">
        <v>104</v>
      </c>
      <c r="F179" s="202" t="s">
        <v>175</v>
      </c>
      <c r="G179" s="202">
        <v>36</v>
      </c>
      <c r="H179" s="202">
        <v>50</v>
      </c>
      <c r="I179" s="154" t="str">
        <f t="shared" si="6"/>
        <v>B10</v>
      </c>
      <c r="J179" s="115"/>
    </row>
    <row r="180" spans="1:13" x14ac:dyDescent="0.25">
      <c r="A180" s="684"/>
      <c r="B180" s="711"/>
      <c r="C180" s="200">
        <v>0.3125</v>
      </c>
      <c r="D180" s="213" t="s">
        <v>94</v>
      </c>
      <c r="E180" s="203" t="s">
        <v>632</v>
      </c>
      <c r="F180" s="202" t="s">
        <v>176</v>
      </c>
      <c r="G180" s="202">
        <v>36</v>
      </c>
      <c r="H180" s="202">
        <v>32</v>
      </c>
      <c r="I180" s="154" t="str">
        <f t="shared" si="6"/>
        <v>B6</v>
      </c>
      <c r="J180" s="115"/>
    </row>
    <row r="181" spans="1:13" x14ac:dyDescent="0.25">
      <c r="A181" s="684"/>
      <c r="B181" s="711"/>
      <c r="C181" s="200">
        <v>0.35416666666666669</v>
      </c>
      <c r="D181" s="213" t="s">
        <v>87</v>
      </c>
      <c r="E181" s="203" t="s">
        <v>98</v>
      </c>
      <c r="F181" s="202" t="s">
        <v>177</v>
      </c>
      <c r="G181" s="202">
        <v>41</v>
      </c>
      <c r="H181" s="202">
        <v>43</v>
      </c>
      <c r="I181" s="154" t="str">
        <f t="shared" si="6"/>
        <v>B8</v>
      </c>
      <c r="J181" s="115"/>
      <c r="M181" s="339" t="s">
        <v>183</v>
      </c>
    </row>
    <row r="182" spans="1:13" x14ac:dyDescent="0.25">
      <c r="A182" s="684" t="s">
        <v>45</v>
      </c>
      <c r="B182" s="685">
        <v>46062</v>
      </c>
      <c r="C182" s="200">
        <v>0.34375</v>
      </c>
      <c r="D182" s="213" t="s">
        <v>632</v>
      </c>
      <c r="E182" s="203" t="s">
        <v>109</v>
      </c>
      <c r="F182" s="202" t="s">
        <v>178</v>
      </c>
      <c r="G182" s="202">
        <v>40</v>
      </c>
      <c r="H182" s="202">
        <v>38</v>
      </c>
      <c r="I182" s="154" t="str">
        <f t="shared" si="6"/>
        <v>B14</v>
      </c>
      <c r="J182" s="115"/>
      <c r="M182" s="339" t="s">
        <v>185</v>
      </c>
    </row>
    <row r="183" spans="1:13" x14ac:dyDescent="0.25">
      <c r="A183" s="684"/>
      <c r="B183" s="685"/>
      <c r="C183" s="200">
        <v>0.38541666666666669</v>
      </c>
      <c r="D183" s="213" t="s">
        <v>101</v>
      </c>
      <c r="E183" s="203" t="s">
        <v>94</v>
      </c>
      <c r="F183" s="202" t="s">
        <v>179</v>
      </c>
      <c r="G183" s="202">
        <v>31</v>
      </c>
      <c r="H183" s="202">
        <v>50</v>
      </c>
      <c r="I183" s="154" t="str">
        <f t="shared" si="6"/>
        <v>B6</v>
      </c>
      <c r="J183" s="115"/>
      <c r="M183" s="339" t="s">
        <v>187</v>
      </c>
    </row>
    <row r="184" spans="1:13" x14ac:dyDescent="0.25">
      <c r="A184" s="684" t="s">
        <v>62</v>
      </c>
      <c r="B184" s="685">
        <v>46064</v>
      </c>
      <c r="C184" s="197">
        <v>0.22916666666666666</v>
      </c>
      <c r="D184" s="188"/>
      <c r="E184" s="189" t="s">
        <v>63</v>
      </c>
      <c r="F184" s="316"/>
      <c r="G184" s="316"/>
      <c r="H184" s="316"/>
      <c r="I184" s="167" t="str">
        <f t="shared" si="6"/>
        <v/>
      </c>
      <c r="J184" s="102"/>
      <c r="M184" s="339" t="s">
        <v>188</v>
      </c>
    </row>
    <row r="185" spans="1:13" x14ac:dyDescent="0.25">
      <c r="A185" s="684"/>
      <c r="B185" s="685"/>
      <c r="C185" s="200">
        <v>0.27083333333333331</v>
      </c>
      <c r="D185" s="213" t="s">
        <v>72</v>
      </c>
      <c r="E185" s="203" t="s">
        <v>106</v>
      </c>
      <c r="F185" s="202" t="s">
        <v>180</v>
      </c>
      <c r="G185" s="202">
        <v>44</v>
      </c>
      <c r="H185" s="202">
        <v>29</v>
      </c>
      <c r="I185" s="154" t="str">
        <f t="shared" si="6"/>
        <v>B1</v>
      </c>
      <c r="J185" s="115"/>
    </row>
    <row r="186" spans="1:13" x14ac:dyDescent="0.25">
      <c r="A186" s="684"/>
      <c r="B186" s="685"/>
      <c r="C186" s="200">
        <v>0.3125</v>
      </c>
      <c r="D186" s="213" t="s">
        <v>87</v>
      </c>
      <c r="E186" s="203" t="s">
        <v>82</v>
      </c>
      <c r="F186" s="202" t="s">
        <v>181</v>
      </c>
      <c r="G186" s="202">
        <v>55</v>
      </c>
      <c r="H186" s="202">
        <v>39</v>
      </c>
      <c r="I186" s="154" t="str">
        <f t="shared" si="6"/>
        <v>B4</v>
      </c>
      <c r="J186" s="115"/>
    </row>
    <row r="187" spans="1:13" x14ac:dyDescent="0.25">
      <c r="A187" s="684"/>
      <c r="B187" s="685"/>
      <c r="C187" s="200">
        <v>0.35416666666666669</v>
      </c>
      <c r="D187" s="215" t="s">
        <v>98</v>
      </c>
      <c r="E187" s="216" t="s">
        <v>91</v>
      </c>
      <c r="F187" s="530" t="s">
        <v>184</v>
      </c>
      <c r="G187" s="530">
        <v>56</v>
      </c>
      <c r="H187" s="530">
        <v>38</v>
      </c>
      <c r="I187" s="154" t="str">
        <f t="shared" si="6"/>
        <v>B8</v>
      </c>
      <c r="J187" s="115"/>
    </row>
    <row r="188" spans="1:13" x14ac:dyDescent="0.25">
      <c r="A188" s="684" t="s">
        <v>65</v>
      </c>
      <c r="B188" s="685">
        <v>46066</v>
      </c>
      <c r="C188" s="197">
        <v>0.22916666666666666</v>
      </c>
      <c r="D188" s="502"/>
      <c r="E188" s="503" t="s">
        <v>63</v>
      </c>
      <c r="F188" s="506"/>
      <c r="G188" s="508"/>
      <c r="H188" s="508"/>
      <c r="I188" s="167" t="str">
        <f t="shared" si="6"/>
        <v/>
      </c>
      <c r="J188" s="507"/>
    </row>
    <row r="189" spans="1:13" x14ac:dyDescent="0.25">
      <c r="A189" s="684"/>
      <c r="B189" s="685"/>
      <c r="C189" s="604">
        <v>0.27083333333333331</v>
      </c>
      <c r="D189" s="605" t="s">
        <v>632</v>
      </c>
      <c r="E189" s="606" t="s">
        <v>91</v>
      </c>
      <c r="F189" s="607" t="s">
        <v>164</v>
      </c>
      <c r="G189" s="607">
        <v>61</v>
      </c>
      <c r="H189" s="608">
        <v>35</v>
      </c>
      <c r="I189" s="609" t="str">
        <f>IF(AND(ISTEXT(D189),ISTEXT(E189)),IF(AND(ISBLANK(G189),ISBLANK(H189)),"TBD",IF(G189="FFT",E189,IF(H189="FFT",D189,IF(G189&gt;H189,D189,E189)))),"")</f>
        <v>B14</v>
      </c>
      <c r="J189" s="610" t="s">
        <v>759</v>
      </c>
    </row>
    <row r="190" spans="1:13" x14ac:dyDescent="0.25">
      <c r="A190" s="684"/>
      <c r="B190" s="685"/>
      <c r="C190" s="604">
        <v>0.3125</v>
      </c>
      <c r="D190" s="605" t="s">
        <v>94</v>
      </c>
      <c r="E190" s="606" t="s">
        <v>631</v>
      </c>
      <c r="F190" s="607" t="s">
        <v>165</v>
      </c>
      <c r="G190" s="607">
        <v>24</v>
      </c>
      <c r="H190" s="608">
        <v>50</v>
      </c>
      <c r="I190" s="609" t="str">
        <f>IF(AND(ISTEXT(D190),ISTEXT(E190)),IF(AND(ISBLANK(G190),ISBLANK(H190)),"TBD",IF(G190="FFT",E190,IF(H190="FFT",D190,IF(G190&gt;H190,D190,E190)))),"")</f>
        <v>B13</v>
      </c>
      <c r="J190" s="610" t="s">
        <v>759</v>
      </c>
    </row>
    <row r="191" spans="1:13" x14ac:dyDescent="0.25">
      <c r="A191" s="684"/>
      <c r="B191" s="685"/>
      <c r="C191" s="200">
        <v>0.35416666666666669</v>
      </c>
      <c r="D191" s="740" t="s">
        <v>569</v>
      </c>
      <c r="E191" s="741"/>
      <c r="F191" s="544"/>
      <c r="G191" s="212"/>
      <c r="H191" s="211"/>
      <c r="I191" s="543" t="str">
        <f t="shared" ref="I191:I193" si="8">IF(AND(ISTEXT(D191),ISTEXT(E191)),IF(AND(ISBLANK(G191),ISBLANK(H191)),"TBD",IF(G191="FFT",E191,IF(H191="FFT",D191,IF(G191&gt;H191,D191,E191)))),"")</f>
        <v/>
      </c>
      <c r="J191" s="115"/>
    </row>
    <row r="192" spans="1:13" x14ac:dyDescent="0.25">
      <c r="A192" s="684" t="s">
        <v>45</v>
      </c>
      <c r="B192" s="685">
        <v>46069</v>
      </c>
      <c r="C192" s="200">
        <v>0.34375</v>
      </c>
      <c r="D192" s="209" t="s">
        <v>91</v>
      </c>
      <c r="E192" s="209" t="s">
        <v>94</v>
      </c>
      <c r="F192" s="211" t="s">
        <v>186</v>
      </c>
      <c r="G192" s="202">
        <v>50</v>
      </c>
      <c r="H192" s="202">
        <v>41</v>
      </c>
      <c r="I192" s="543" t="str">
        <f t="shared" si="8"/>
        <v>B5</v>
      </c>
      <c r="J192" s="115"/>
    </row>
    <row r="193" spans="1:10" x14ac:dyDescent="0.25">
      <c r="A193" s="684"/>
      <c r="B193" s="685"/>
      <c r="C193" s="200">
        <v>0.38541666666666669</v>
      </c>
      <c r="D193" s="213" t="s">
        <v>95</v>
      </c>
      <c r="E193" s="545" t="s">
        <v>78</v>
      </c>
      <c r="F193" s="202" t="s">
        <v>189</v>
      </c>
      <c r="G193" s="202">
        <v>33</v>
      </c>
      <c r="H193" s="202">
        <v>54</v>
      </c>
      <c r="I193" s="543" t="str">
        <f t="shared" si="8"/>
        <v>B2</v>
      </c>
      <c r="J193" s="115"/>
    </row>
    <row r="194" spans="1:10" x14ac:dyDescent="0.25">
      <c r="A194" s="684" t="s">
        <v>62</v>
      </c>
      <c r="B194" s="685">
        <v>46071</v>
      </c>
      <c r="C194" s="197">
        <v>0.22916666666666666</v>
      </c>
      <c r="D194" s="188"/>
      <c r="E194" s="189" t="s">
        <v>63</v>
      </c>
      <c r="F194" s="316"/>
      <c r="G194" s="316"/>
      <c r="H194" s="316"/>
      <c r="I194" s="167" t="str">
        <f t="shared" si="6"/>
        <v/>
      </c>
      <c r="J194" s="102"/>
    </row>
    <row r="195" spans="1:10" x14ac:dyDescent="0.25">
      <c r="A195" s="684"/>
      <c r="B195" s="685"/>
      <c r="C195" s="200">
        <v>0.27083333333333331</v>
      </c>
      <c r="D195" s="213" t="s">
        <v>631</v>
      </c>
      <c r="E195" s="546" t="s">
        <v>72</v>
      </c>
      <c r="F195" s="202" t="s">
        <v>190</v>
      </c>
      <c r="G195" s="202">
        <v>52</v>
      </c>
      <c r="H195" s="202">
        <v>29</v>
      </c>
      <c r="I195" s="154" t="str">
        <f>IF(AND(ISTEXT(D195),ISTEXT(E195)),IF(AND(ISBLANK(G195),ISBLANK(H195)),"TBD",IF(G195="FFT",E195,IF(H195="FFT",D195,IF(G195&gt;H195,D195,E195)))),"")</f>
        <v>B13</v>
      </c>
      <c r="J195" s="115"/>
    </row>
    <row r="196" spans="1:10" x14ac:dyDescent="0.25">
      <c r="A196" s="684"/>
      <c r="B196" s="685"/>
      <c r="C196" s="200">
        <v>0.3125</v>
      </c>
      <c r="D196" s="213" t="s">
        <v>109</v>
      </c>
      <c r="E196" s="213" t="s">
        <v>101</v>
      </c>
      <c r="F196" s="202" t="s">
        <v>191</v>
      </c>
      <c r="G196" s="202">
        <v>60</v>
      </c>
      <c r="H196" s="202">
        <v>17</v>
      </c>
      <c r="I196" s="154" t="str">
        <f t="shared" ref="I196:I201" si="9">IF(AND(ISTEXT(D196),ISTEXT(E196)),IF(AND(ISBLANK(G196),ISBLANK(H196)),"TBD",IF(G196="FFT",E196,IF(H196="FFT",D196,IF(G196&gt;H196,D196,E196)))),"")</f>
        <v>B12</v>
      </c>
      <c r="J196" s="115"/>
    </row>
    <row r="197" spans="1:10" x14ac:dyDescent="0.25">
      <c r="A197" s="684"/>
      <c r="B197" s="685"/>
      <c r="C197" s="200">
        <v>0.35416666666666669</v>
      </c>
      <c r="D197" s="213" t="s">
        <v>106</v>
      </c>
      <c r="E197" s="213" t="s">
        <v>104</v>
      </c>
      <c r="F197" s="202" t="s">
        <v>192</v>
      </c>
      <c r="G197" s="202">
        <v>26</v>
      </c>
      <c r="H197" s="202">
        <v>45</v>
      </c>
      <c r="I197" s="154" t="str">
        <f t="shared" si="9"/>
        <v>B10</v>
      </c>
      <c r="J197" s="115"/>
    </row>
    <row r="198" spans="1:10" x14ac:dyDescent="0.25">
      <c r="A198" s="684" t="s">
        <v>65</v>
      </c>
      <c r="B198" s="685">
        <v>46073</v>
      </c>
      <c r="C198" s="197">
        <v>0.22916666666666666</v>
      </c>
      <c r="D198" s="188"/>
      <c r="E198" s="189" t="s">
        <v>63</v>
      </c>
      <c r="F198" s="316"/>
      <c r="G198" s="316"/>
      <c r="H198" s="316"/>
      <c r="I198" s="167" t="str">
        <f t="shared" si="9"/>
        <v/>
      </c>
      <c r="J198" s="102"/>
    </row>
    <row r="199" spans="1:10" x14ac:dyDescent="0.25">
      <c r="A199" s="684"/>
      <c r="B199" s="685"/>
      <c r="C199" s="200">
        <v>0.27083333333333331</v>
      </c>
      <c r="D199" s="213" t="s">
        <v>87</v>
      </c>
      <c r="E199" s="213" t="s">
        <v>106</v>
      </c>
      <c r="F199" s="551" t="s">
        <v>193</v>
      </c>
      <c r="G199" s="202">
        <v>46</v>
      </c>
      <c r="H199" s="202">
        <v>33</v>
      </c>
      <c r="I199" s="154" t="str">
        <f t="shared" si="9"/>
        <v>B4</v>
      </c>
      <c r="J199" s="115"/>
    </row>
    <row r="200" spans="1:10" x14ac:dyDescent="0.25">
      <c r="A200" s="684"/>
      <c r="B200" s="685"/>
      <c r="C200" s="200">
        <v>0.3125</v>
      </c>
      <c r="D200" s="213" t="s">
        <v>82</v>
      </c>
      <c r="E200" s="213" t="s">
        <v>98</v>
      </c>
      <c r="F200" s="551" t="s">
        <v>194</v>
      </c>
      <c r="G200" s="202">
        <v>46</v>
      </c>
      <c r="H200" s="202">
        <v>61</v>
      </c>
      <c r="I200" s="154" t="str">
        <f t="shared" si="9"/>
        <v>B8</v>
      </c>
      <c r="J200" s="154"/>
    </row>
    <row r="201" spans="1:10" x14ac:dyDescent="0.25">
      <c r="A201" s="684"/>
      <c r="B201" s="685"/>
      <c r="C201" s="200">
        <v>0.35416666666666669</v>
      </c>
      <c r="D201" s="213" t="s">
        <v>104</v>
      </c>
      <c r="E201" s="213" t="s">
        <v>631</v>
      </c>
      <c r="F201" s="551" t="s">
        <v>195</v>
      </c>
      <c r="G201" s="202">
        <v>41</v>
      </c>
      <c r="H201" s="202">
        <v>36</v>
      </c>
      <c r="I201" s="154" t="str">
        <f t="shared" si="9"/>
        <v>B10</v>
      </c>
      <c r="J201" s="115"/>
    </row>
    <row r="202" spans="1:10" x14ac:dyDescent="0.25">
      <c r="A202" s="684" t="s">
        <v>45</v>
      </c>
      <c r="B202" s="685">
        <v>46076</v>
      </c>
      <c r="C202" s="583">
        <v>0.34375</v>
      </c>
      <c r="D202" s="584" t="s">
        <v>95</v>
      </c>
      <c r="E202" s="585" t="s">
        <v>104</v>
      </c>
      <c r="F202" s="586" t="s">
        <v>196</v>
      </c>
      <c r="G202" s="587"/>
      <c r="H202" s="587"/>
      <c r="I202" s="588" t="str">
        <f>IF(AND(ISTEXT(D197),ISTEXT(E197)),IF(AND(ISBLANK(G202),ISBLANK(H202)),"TBD",IF(G202="FFT",E197,IF(H202="FFT",D197,IF(G202&gt;H202,D197,E197)))),"")</f>
        <v>TBD</v>
      </c>
      <c r="J202" s="589" t="s">
        <v>783</v>
      </c>
    </row>
    <row r="203" spans="1:10" x14ac:dyDescent="0.25">
      <c r="A203" s="684"/>
      <c r="B203" s="685"/>
      <c r="C203" s="583">
        <v>0.38541666666666669</v>
      </c>
      <c r="D203" s="584" t="s">
        <v>91</v>
      </c>
      <c r="E203" s="584" t="s">
        <v>109</v>
      </c>
      <c r="F203" s="590" t="s">
        <v>197</v>
      </c>
      <c r="G203" s="591"/>
      <c r="H203" s="587"/>
      <c r="I203" s="588" t="str">
        <f>IF(AND(ISTEXT(D199),ISTEXT(E199)),IF(AND(ISBLANK(G203),ISBLANK(H203)),"TBD",IF(G203="FFT",E199,IF(H203="FFT",D199,IF(G203&gt;H203,D199,E199)))),"")</f>
        <v>TBD</v>
      </c>
      <c r="J203" s="589" t="s">
        <v>783</v>
      </c>
    </row>
    <row r="204" spans="1:10" x14ac:dyDescent="0.25">
      <c r="A204" s="684" t="s">
        <v>62</v>
      </c>
      <c r="B204" s="685">
        <v>46078</v>
      </c>
      <c r="C204" s="197">
        <v>0.22916666666666666</v>
      </c>
      <c r="D204" s="188"/>
      <c r="E204" s="539" t="s">
        <v>63</v>
      </c>
      <c r="F204" s="222"/>
      <c r="G204" s="316"/>
      <c r="H204" s="316"/>
      <c r="I204" s="167" t="str">
        <f t="shared" si="6"/>
        <v/>
      </c>
      <c r="J204" s="102"/>
    </row>
    <row r="205" spans="1:10" x14ac:dyDescent="0.25">
      <c r="A205" s="684"/>
      <c r="B205" s="685"/>
      <c r="C205" s="200">
        <v>0.27083333333333331</v>
      </c>
      <c r="D205" s="213" t="s">
        <v>72</v>
      </c>
      <c r="E205" s="553" t="s">
        <v>95</v>
      </c>
      <c r="F205" s="202" t="s">
        <v>198</v>
      </c>
      <c r="G205" s="202">
        <v>29</v>
      </c>
      <c r="H205" s="202">
        <v>42</v>
      </c>
      <c r="I205" s="154" t="str">
        <f t="shared" si="6"/>
        <v>B7</v>
      </c>
      <c r="J205" s="115"/>
    </row>
    <row r="206" spans="1:10" x14ac:dyDescent="0.25">
      <c r="A206" s="684"/>
      <c r="B206" s="685"/>
      <c r="C206" s="200">
        <v>0.3125</v>
      </c>
      <c r="D206" s="213" t="s">
        <v>101</v>
      </c>
      <c r="E206" s="553" t="s">
        <v>78</v>
      </c>
      <c r="F206" s="202" t="s">
        <v>199</v>
      </c>
      <c r="G206" s="202">
        <v>28</v>
      </c>
      <c r="H206" s="202">
        <v>54</v>
      </c>
      <c r="I206" s="154" t="str">
        <f t="shared" si="6"/>
        <v>B2</v>
      </c>
      <c r="J206" s="115"/>
    </row>
    <row r="207" spans="1:10" x14ac:dyDescent="0.25">
      <c r="A207" s="684"/>
      <c r="B207" s="685"/>
      <c r="C207" s="200">
        <v>0.35416666666666669</v>
      </c>
      <c r="D207" s="216" t="s">
        <v>631</v>
      </c>
      <c r="E207" s="216" t="s">
        <v>87</v>
      </c>
      <c r="F207" s="202" t="s">
        <v>200</v>
      </c>
      <c r="G207" s="202">
        <v>37</v>
      </c>
      <c r="H207" s="202">
        <v>56</v>
      </c>
      <c r="I207" s="154" t="str">
        <f t="shared" si="6"/>
        <v>B4</v>
      </c>
      <c r="J207" s="115"/>
    </row>
    <row r="208" spans="1:10" x14ac:dyDescent="0.25">
      <c r="A208" s="684" t="s">
        <v>65</v>
      </c>
      <c r="B208" s="685">
        <v>46080</v>
      </c>
      <c r="C208" s="197">
        <v>0.22916666666666666</v>
      </c>
      <c r="D208" s="188"/>
      <c r="E208" s="189" t="s">
        <v>63</v>
      </c>
      <c r="F208" s="316"/>
      <c r="G208" s="316"/>
      <c r="H208" s="316"/>
      <c r="I208" s="167" t="str">
        <f t="shared" si="6"/>
        <v/>
      </c>
      <c r="J208" s="102"/>
    </row>
    <row r="209" spans="1:10" x14ac:dyDescent="0.25">
      <c r="A209" s="684"/>
      <c r="B209" s="685"/>
      <c r="C209" s="200">
        <v>0.27083333333333331</v>
      </c>
      <c r="D209" s="216" t="s">
        <v>106</v>
      </c>
      <c r="E209" s="216" t="s">
        <v>82</v>
      </c>
      <c r="F209" s="202" t="s">
        <v>201</v>
      </c>
      <c r="G209" s="202">
        <v>28</v>
      </c>
      <c r="H209" s="202">
        <v>32</v>
      </c>
      <c r="I209" s="154" t="str">
        <f t="shared" si="6"/>
        <v>B3</v>
      </c>
      <c r="J209" s="115"/>
    </row>
    <row r="210" spans="1:10" x14ac:dyDescent="0.25">
      <c r="A210" s="684"/>
      <c r="B210" s="685"/>
      <c r="C210" s="200">
        <v>0.3125</v>
      </c>
      <c r="D210" s="216" t="s">
        <v>98</v>
      </c>
      <c r="E210" s="216" t="s">
        <v>94</v>
      </c>
      <c r="F210" s="202" t="s">
        <v>202</v>
      </c>
      <c r="G210" s="202">
        <v>42</v>
      </c>
      <c r="H210" s="202">
        <v>36</v>
      </c>
      <c r="I210" s="154" t="str">
        <f t="shared" si="6"/>
        <v>B8</v>
      </c>
      <c r="J210" s="115"/>
    </row>
    <row r="211" spans="1:10" x14ac:dyDescent="0.25">
      <c r="A211" s="684"/>
      <c r="B211" s="685"/>
      <c r="C211" s="200">
        <v>0.35416666666666669</v>
      </c>
      <c r="D211" s="213" t="s">
        <v>632</v>
      </c>
      <c r="E211" s="578" t="s">
        <v>78</v>
      </c>
      <c r="F211" s="202" t="s">
        <v>203</v>
      </c>
      <c r="G211" s="202">
        <v>41</v>
      </c>
      <c r="H211" s="202">
        <v>46</v>
      </c>
      <c r="I211" s="154" t="str">
        <f t="shared" si="6"/>
        <v>B2</v>
      </c>
      <c r="J211" s="115" t="s">
        <v>772</v>
      </c>
    </row>
    <row r="212" spans="1:10" x14ac:dyDescent="0.25">
      <c r="A212" s="701" t="s">
        <v>45</v>
      </c>
      <c r="B212" s="685">
        <v>46083</v>
      </c>
      <c r="C212" s="350">
        <v>0.34375</v>
      </c>
      <c r="D212" s="736" t="s">
        <v>670</v>
      </c>
      <c r="E212" s="737"/>
      <c r="F212" s="349"/>
      <c r="G212" s="348"/>
      <c r="H212" s="348"/>
      <c r="I212" s="167" t="str">
        <f>IF(AND(ISTEXT(D206),ISTEXT(E206)),IF(AND(ISBLANK(G212),ISBLANK(H212)),"TBD",IF(G212="FFT",E206,IF(H212="FFT",D206,IF(G212&gt;H212,D206,E206)))),"")</f>
        <v>TBD</v>
      </c>
      <c r="J212" s="102"/>
    </row>
    <row r="213" spans="1:10" x14ac:dyDescent="0.25">
      <c r="A213" s="702"/>
      <c r="B213" s="685"/>
      <c r="C213" s="350">
        <v>0.38541666666666669</v>
      </c>
      <c r="D213" s="738"/>
      <c r="E213" s="739"/>
      <c r="F213" s="349"/>
      <c r="G213" s="348"/>
      <c r="H213" s="348"/>
      <c r="I213" s="167" t="str">
        <f>IF(AND(ISTEXT(D211),ISTEXT(E211)),IF(AND(ISBLANK(G213),ISBLANK(H213)),"TBD",IF(G213="FFT",E211,IF(H213="FFT",D211,IF(G213&gt;H213,D211,E211)))),"")</f>
        <v>TBD</v>
      </c>
      <c r="J213" s="102"/>
    </row>
    <row r="214" spans="1:10" x14ac:dyDescent="0.25">
      <c r="A214" s="684" t="s">
        <v>62</v>
      </c>
      <c r="B214" s="685">
        <v>46085</v>
      </c>
      <c r="C214" s="197">
        <v>0.22916666666666666</v>
      </c>
      <c r="D214" s="188"/>
      <c r="E214" s="189" t="s">
        <v>63</v>
      </c>
      <c r="F214" s="316"/>
      <c r="G214" s="316"/>
      <c r="H214" s="316"/>
      <c r="I214" s="167" t="str">
        <f t="shared" ref="I214:I274" si="10">IF(AND(ISTEXT(D214),ISTEXT(E214)),IF(AND(ISBLANK(G214),ISBLANK(H214)),"TBD",IF(G214="FFT",E214,IF(H214="FFT",D214,IF(G214&gt;H214,D214,E214)))),"")</f>
        <v/>
      </c>
      <c r="J214" s="102"/>
    </row>
    <row r="215" spans="1:10" ht="12.75" customHeight="1" x14ac:dyDescent="0.25">
      <c r="A215" s="684"/>
      <c r="B215" s="685"/>
      <c r="C215" s="187">
        <v>0.27083333333333331</v>
      </c>
      <c r="D215" s="704" t="s">
        <v>210</v>
      </c>
      <c r="E215" s="705"/>
      <c r="F215" s="706"/>
      <c r="G215" s="317"/>
      <c r="H215" s="317"/>
      <c r="I215" s="180" t="str">
        <f t="shared" si="10"/>
        <v/>
      </c>
      <c r="J215" s="102"/>
    </row>
    <row r="216" spans="1:10" x14ac:dyDescent="0.25">
      <c r="A216" s="684"/>
      <c r="B216" s="685"/>
      <c r="C216" s="187">
        <v>0.3125</v>
      </c>
      <c r="D216" s="707"/>
      <c r="E216" s="708"/>
      <c r="F216" s="706"/>
      <c r="G216" s="317"/>
      <c r="H216" s="317"/>
      <c r="I216" s="180" t="str">
        <f t="shared" si="10"/>
        <v/>
      </c>
      <c r="J216" s="102"/>
    </row>
    <row r="217" spans="1:10" x14ac:dyDescent="0.25">
      <c r="A217" s="684"/>
      <c r="B217" s="685"/>
      <c r="C217" s="237">
        <v>0.35416666666666669</v>
      </c>
      <c r="D217" s="709"/>
      <c r="E217" s="710"/>
      <c r="F217" s="706"/>
      <c r="G217" s="317"/>
      <c r="H217" s="317"/>
      <c r="I217" s="180" t="str">
        <f t="shared" si="10"/>
        <v/>
      </c>
      <c r="J217" s="102"/>
    </row>
    <row r="218" spans="1:10" x14ac:dyDescent="0.25">
      <c r="A218" s="684" t="s">
        <v>65</v>
      </c>
      <c r="B218" s="685">
        <v>46087</v>
      </c>
      <c r="C218" s="197">
        <v>0.22916666666666666</v>
      </c>
      <c r="D218" s="188"/>
      <c r="E218" s="189" t="s">
        <v>63</v>
      </c>
      <c r="F218" s="316"/>
      <c r="G218" s="316"/>
      <c r="H218" s="316"/>
      <c r="I218" s="167" t="str">
        <f t="shared" si="10"/>
        <v/>
      </c>
      <c r="J218" s="102"/>
    </row>
    <row r="219" spans="1:10" x14ac:dyDescent="0.25">
      <c r="A219" s="684"/>
      <c r="B219" s="685"/>
      <c r="C219" s="200">
        <v>0.27083333333333331</v>
      </c>
      <c r="D219" s="216" t="s">
        <v>78</v>
      </c>
      <c r="E219" s="216" t="s">
        <v>91</v>
      </c>
      <c r="F219" s="202" t="s">
        <v>204</v>
      </c>
      <c r="G219" s="202">
        <v>47</v>
      </c>
      <c r="H219" s="202">
        <v>36</v>
      </c>
      <c r="I219" s="154" t="str">
        <f t="shared" si="10"/>
        <v>B2</v>
      </c>
      <c r="J219" s="115"/>
    </row>
    <row r="220" spans="1:10" x14ac:dyDescent="0.25">
      <c r="A220" s="684"/>
      <c r="B220" s="685"/>
      <c r="C220" s="200">
        <v>0.3125</v>
      </c>
      <c r="D220" s="213" t="s">
        <v>82</v>
      </c>
      <c r="E220" s="616" t="s">
        <v>631</v>
      </c>
      <c r="F220" s="202" t="s">
        <v>205</v>
      </c>
      <c r="G220" s="202">
        <v>48</v>
      </c>
      <c r="H220" s="202">
        <v>69</v>
      </c>
      <c r="I220" s="154" t="str">
        <f t="shared" si="10"/>
        <v>B13</v>
      </c>
      <c r="J220" s="115"/>
    </row>
    <row r="221" spans="1:10" x14ac:dyDescent="0.25">
      <c r="A221" s="700"/>
      <c r="B221" s="703"/>
      <c r="C221" s="618">
        <v>0.35416666666666669</v>
      </c>
      <c r="D221" s="213" t="s">
        <v>106</v>
      </c>
      <c r="E221" s="616" t="s">
        <v>98</v>
      </c>
      <c r="F221" s="202" t="s">
        <v>206</v>
      </c>
      <c r="G221" s="202">
        <v>15</v>
      </c>
      <c r="H221" s="202">
        <v>88</v>
      </c>
      <c r="I221" s="154" t="str">
        <f t="shared" si="10"/>
        <v>B8</v>
      </c>
      <c r="J221" s="115"/>
    </row>
    <row r="222" spans="1:10" x14ac:dyDescent="0.25">
      <c r="A222" s="684" t="s">
        <v>45</v>
      </c>
      <c r="B222" s="685">
        <v>46090</v>
      </c>
      <c r="C222" s="347">
        <v>0.34375</v>
      </c>
      <c r="D222" s="582" t="s">
        <v>805</v>
      </c>
      <c r="E222" s="582"/>
      <c r="F222" s="199"/>
      <c r="G222" s="199"/>
      <c r="H222" s="199"/>
      <c r="I222" s="158"/>
      <c r="J222" s="102"/>
    </row>
    <row r="223" spans="1:10" x14ac:dyDescent="0.25">
      <c r="A223" s="684"/>
      <c r="B223" s="685"/>
      <c r="C223" s="347">
        <v>0.38541666666666669</v>
      </c>
      <c r="D223" s="582" t="s">
        <v>805</v>
      </c>
      <c r="E223" s="582"/>
      <c r="F223" s="199"/>
      <c r="G223" s="199"/>
      <c r="H223" s="199"/>
      <c r="I223" s="158"/>
      <c r="J223" s="102"/>
    </row>
    <row r="224" spans="1:10" x14ac:dyDescent="0.25">
      <c r="A224" s="684" t="s">
        <v>62</v>
      </c>
      <c r="B224" s="685">
        <v>46092</v>
      </c>
      <c r="C224" s="197">
        <v>0.22916666666666666</v>
      </c>
      <c r="D224" s="188"/>
      <c r="E224" s="581" t="s">
        <v>63</v>
      </c>
      <c r="F224" s="348"/>
      <c r="G224" s="348"/>
      <c r="H224" s="348"/>
      <c r="I224" s="167" t="str">
        <f>IF(AND(ISTEXT(D224),ISTEXT(E224)),IF(AND(ISBLANK(G224),ISBLANK(H224)),"TBD",IF(G224="FFT",E224,IF(H224="FFT",D224,IF(G224&gt;H224,D224,E224)))),"")</f>
        <v/>
      </c>
      <c r="J224" s="102"/>
    </row>
    <row r="225" spans="1:10" x14ac:dyDescent="0.25">
      <c r="A225" s="684"/>
      <c r="B225" s="685"/>
      <c r="C225" s="200">
        <v>0.27083333333333331</v>
      </c>
      <c r="D225" s="215" t="s">
        <v>72</v>
      </c>
      <c r="E225" s="216" t="s">
        <v>632</v>
      </c>
      <c r="F225" s="202" t="s">
        <v>207</v>
      </c>
      <c r="G225" s="202">
        <v>36</v>
      </c>
      <c r="H225" s="202">
        <v>50</v>
      </c>
      <c r="I225" s="154" t="str">
        <f t="shared" ref="I225:I227" si="11">IF(AND(ISTEXT(D225),ISTEXT(E225)),IF(AND(ISBLANK(G225),ISBLANK(H225)),"TBD",IF(G225="FFT",E225,IF(H225="FFT",D225,IF(G225&gt;H225,D225,E225)))),"")</f>
        <v>B14</v>
      </c>
      <c r="J225" s="115"/>
    </row>
    <row r="226" spans="1:10" x14ac:dyDescent="0.25">
      <c r="A226" s="684"/>
      <c r="B226" s="685"/>
      <c r="C226" s="200">
        <v>0.3125</v>
      </c>
      <c r="D226" s="213" t="s">
        <v>87</v>
      </c>
      <c r="E226" s="622" t="s">
        <v>95</v>
      </c>
      <c r="F226" s="202" t="s">
        <v>208</v>
      </c>
      <c r="G226" s="202">
        <v>48</v>
      </c>
      <c r="H226" s="202">
        <v>33</v>
      </c>
      <c r="I226" s="154" t="str">
        <f t="shared" si="11"/>
        <v>B4</v>
      </c>
      <c r="J226" s="115"/>
    </row>
    <row r="227" spans="1:10" x14ac:dyDescent="0.25">
      <c r="A227" s="700"/>
      <c r="B227" s="703"/>
      <c r="C227" s="618">
        <v>0.35416666666666669</v>
      </c>
      <c r="D227" s="213" t="s">
        <v>98</v>
      </c>
      <c r="E227" s="622" t="s">
        <v>109</v>
      </c>
      <c r="F227" s="202" t="s">
        <v>209</v>
      </c>
      <c r="G227" s="202">
        <v>36</v>
      </c>
      <c r="H227" s="202">
        <v>35</v>
      </c>
      <c r="I227" s="154" t="str">
        <f t="shared" si="11"/>
        <v>B8</v>
      </c>
      <c r="J227" s="115"/>
    </row>
    <row r="228" spans="1:10" x14ac:dyDescent="0.25">
      <c r="A228" s="684" t="s">
        <v>65</v>
      </c>
      <c r="B228" s="685">
        <v>46094</v>
      </c>
      <c r="C228" s="197">
        <v>0.22916666666666666</v>
      </c>
      <c r="D228" s="188"/>
      <c r="E228" s="189" t="s">
        <v>63</v>
      </c>
      <c r="F228" s="316"/>
      <c r="G228" s="316"/>
      <c r="H228" s="316"/>
      <c r="I228" s="167" t="str">
        <f t="shared" si="10"/>
        <v/>
      </c>
      <c r="J228" s="102"/>
    </row>
    <row r="229" spans="1:10" x14ac:dyDescent="0.25">
      <c r="A229" s="684"/>
      <c r="B229" s="685"/>
      <c r="C229" s="200">
        <v>0.27083333333333331</v>
      </c>
      <c r="D229" s="648" t="s">
        <v>631</v>
      </c>
      <c r="E229" s="648" t="s">
        <v>106</v>
      </c>
      <c r="F229" s="202" t="s">
        <v>211</v>
      </c>
      <c r="G229" s="202">
        <v>36</v>
      </c>
      <c r="H229" s="202">
        <v>30</v>
      </c>
      <c r="I229" s="154" t="str">
        <f t="shared" si="10"/>
        <v>B13</v>
      </c>
      <c r="J229" s="115"/>
    </row>
    <row r="230" spans="1:10" x14ac:dyDescent="0.25">
      <c r="A230" s="684"/>
      <c r="B230" s="685"/>
      <c r="C230" s="200">
        <v>0.3125</v>
      </c>
      <c r="D230" s="648" t="s">
        <v>94</v>
      </c>
      <c r="E230" s="648" t="s">
        <v>78</v>
      </c>
      <c r="F230" s="202" t="s">
        <v>791</v>
      </c>
      <c r="G230" s="202">
        <v>30</v>
      </c>
      <c r="H230" s="202">
        <v>34</v>
      </c>
      <c r="I230" s="154" t="str">
        <f t="shared" si="10"/>
        <v>B2</v>
      </c>
      <c r="J230" s="115"/>
    </row>
    <row r="231" spans="1:10" x14ac:dyDescent="0.25">
      <c r="A231" s="684"/>
      <c r="B231" s="685"/>
      <c r="C231" s="200">
        <v>0.35416666666666669</v>
      </c>
      <c r="D231" s="648" t="s">
        <v>95</v>
      </c>
      <c r="E231" s="648" t="s">
        <v>82</v>
      </c>
      <c r="F231" s="202" t="s">
        <v>792</v>
      </c>
      <c r="G231" s="202">
        <v>32</v>
      </c>
      <c r="H231" s="202">
        <v>39</v>
      </c>
      <c r="I231" s="154" t="str">
        <f t="shared" si="10"/>
        <v>B3</v>
      </c>
      <c r="J231" s="115"/>
    </row>
    <row r="232" spans="1:10" x14ac:dyDescent="0.25">
      <c r="A232" s="701" t="s">
        <v>45</v>
      </c>
      <c r="B232" s="685">
        <v>46097</v>
      </c>
      <c r="C232" s="675">
        <v>0.34375</v>
      </c>
      <c r="D232" s="681" t="s">
        <v>56</v>
      </c>
      <c r="E232" s="681" t="s">
        <v>47</v>
      </c>
      <c r="F232" s="202" t="s">
        <v>233</v>
      </c>
      <c r="G232" s="202">
        <v>58</v>
      </c>
      <c r="H232" s="202">
        <v>43</v>
      </c>
      <c r="I232" s="154" t="str">
        <f t="shared" si="10"/>
        <v>A7</v>
      </c>
      <c r="J232" s="528"/>
    </row>
    <row r="233" spans="1:10" x14ac:dyDescent="0.25">
      <c r="A233" s="702"/>
      <c r="B233" s="685"/>
      <c r="C233" s="675">
        <v>0.38541666666666669</v>
      </c>
      <c r="D233" s="649" t="s">
        <v>33</v>
      </c>
      <c r="E233" s="649" t="s">
        <v>37</v>
      </c>
      <c r="F233" s="202" t="s">
        <v>234</v>
      </c>
      <c r="G233" s="202">
        <v>34</v>
      </c>
      <c r="H233" s="202">
        <v>31</v>
      </c>
      <c r="I233" s="154" t="str">
        <f t="shared" si="10"/>
        <v>A1</v>
      </c>
      <c r="J233" s="529"/>
    </row>
    <row r="234" spans="1:10" x14ac:dyDescent="0.25">
      <c r="A234" s="684" t="s">
        <v>62</v>
      </c>
      <c r="B234" s="685">
        <v>46099</v>
      </c>
      <c r="C234" s="197">
        <v>0.22916666666666666</v>
      </c>
      <c r="D234" s="188"/>
      <c r="E234" s="189" t="s">
        <v>63</v>
      </c>
      <c r="F234" s="316"/>
      <c r="G234" s="316"/>
      <c r="H234" s="316"/>
      <c r="I234" s="167" t="str">
        <f t="shared" si="10"/>
        <v/>
      </c>
      <c r="J234" s="497"/>
    </row>
    <row r="235" spans="1:10" x14ac:dyDescent="0.25">
      <c r="A235" s="684"/>
      <c r="B235" s="685"/>
      <c r="C235" s="200">
        <v>0.27083333333333331</v>
      </c>
      <c r="D235" s="682" t="s">
        <v>95</v>
      </c>
      <c r="E235" s="682" t="s">
        <v>101</v>
      </c>
      <c r="F235" s="202" t="s">
        <v>212</v>
      </c>
      <c r="G235" s="202">
        <v>57</v>
      </c>
      <c r="H235" s="202">
        <v>30</v>
      </c>
      <c r="I235" s="154" t="str">
        <f t="shared" si="10"/>
        <v>B7</v>
      </c>
      <c r="J235" s="115"/>
    </row>
    <row r="236" spans="1:10" x14ac:dyDescent="0.25">
      <c r="A236" s="684"/>
      <c r="B236" s="685"/>
      <c r="C236" s="200">
        <v>0.3125</v>
      </c>
      <c r="D236" s="213" t="s">
        <v>632</v>
      </c>
      <c r="E236" s="682" t="s">
        <v>87</v>
      </c>
      <c r="F236" s="202" t="s">
        <v>213</v>
      </c>
      <c r="G236" s="202">
        <v>30</v>
      </c>
      <c r="H236" s="202">
        <v>41</v>
      </c>
      <c r="I236" s="154" t="str">
        <f t="shared" si="10"/>
        <v>B4</v>
      </c>
      <c r="J236" s="115"/>
    </row>
    <row r="237" spans="1:10" x14ac:dyDescent="0.25">
      <c r="A237" s="684"/>
      <c r="B237" s="685"/>
      <c r="C237" s="200">
        <v>0.35416666666666669</v>
      </c>
      <c r="D237" s="682" t="s">
        <v>78</v>
      </c>
      <c r="E237" s="682" t="s">
        <v>109</v>
      </c>
      <c r="F237" s="202" t="s">
        <v>214</v>
      </c>
      <c r="G237" s="202">
        <v>37</v>
      </c>
      <c r="H237" s="202">
        <v>48</v>
      </c>
      <c r="I237" s="154" t="str">
        <f t="shared" si="10"/>
        <v>B12</v>
      </c>
      <c r="J237" s="115"/>
    </row>
    <row r="238" spans="1:10" x14ac:dyDescent="0.25">
      <c r="A238" s="684" t="s">
        <v>65</v>
      </c>
      <c r="B238" s="685">
        <v>46101</v>
      </c>
      <c r="C238" s="197">
        <v>0.22916666666666666</v>
      </c>
      <c r="D238" s="188"/>
      <c r="E238" s="189" t="s">
        <v>63</v>
      </c>
      <c r="F238" s="316"/>
      <c r="G238" s="316"/>
      <c r="H238" s="316"/>
      <c r="I238" s="167" t="str">
        <f t="shared" si="10"/>
        <v/>
      </c>
      <c r="J238" s="102" t="s">
        <v>220</v>
      </c>
    </row>
    <row r="239" spans="1:10" x14ac:dyDescent="0.25">
      <c r="A239" s="684"/>
      <c r="B239" s="685"/>
      <c r="C239" s="223">
        <v>0.27083333333333331</v>
      </c>
      <c r="D239" s="236" t="s">
        <v>104</v>
      </c>
      <c r="E239" s="236" t="s">
        <v>91</v>
      </c>
      <c r="F239" s="194" t="s">
        <v>216</v>
      </c>
      <c r="G239" s="194"/>
      <c r="H239" s="194"/>
      <c r="I239" s="157" t="str">
        <f t="shared" si="10"/>
        <v>TBD</v>
      </c>
      <c r="J239" s="102"/>
    </row>
    <row r="240" spans="1:10" x14ac:dyDescent="0.25">
      <c r="A240" s="684"/>
      <c r="B240" s="685"/>
      <c r="C240" s="223">
        <v>0.3125</v>
      </c>
      <c r="D240" s="236" t="s">
        <v>631</v>
      </c>
      <c r="E240" s="236" t="s">
        <v>98</v>
      </c>
      <c r="F240" s="194" t="s">
        <v>217</v>
      </c>
      <c r="G240" s="194"/>
      <c r="H240" s="194"/>
      <c r="I240" s="157" t="str">
        <f t="shared" si="10"/>
        <v>TBD</v>
      </c>
      <c r="J240" s="102"/>
    </row>
    <row r="241" spans="1:10" x14ac:dyDescent="0.25">
      <c r="A241" s="700"/>
      <c r="B241" s="703"/>
      <c r="C241" s="239">
        <v>0.35416666666666669</v>
      </c>
      <c r="D241" s="236" t="s">
        <v>87</v>
      </c>
      <c r="E241" s="236" t="s">
        <v>101</v>
      </c>
      <c r="F241" s="195" t="s">
        <v>218</v>
      </c>
      <c r="G241" s="195"/>
      <c r="H241" s="195"/>
      <c r="I241" s="157" t="str">
        <f t="shared" si="10"/>
        <v>TBD</v>
      </c>
      <c r="J241" s="102"/>
    </row>
    <row r="242" spans="1:10" x14ac:dyDescent="0.25">
      <c r="A242" s="684" t="s">
        <v>45</v>
      </c>
      <c r="B242" s="685">
        <v>46104</v>
      </c>
      <c r="C242" s="595">
        <v>0.34375</v>
      </c>
      <c r="D242" s="596" t="s">
        <v>51</v>
      </c>
      <c r="E242" s="596" t="s">
        <v>56</v>
      </c>
      <c r="F242" s="597" t="s">
        <v>802</v>
      </c>
      <c r="G242" s="593"/>
      <c r="H242" s="593"/>
      <c r="I242" s="594" t="str">
        <f>IF(AND(ISTEXT(#REF!),ISTEXT(#REF!)),IF(AND(ISBLANK(G242),ISBLANK(H242)),"TBD",IF(G242="FFT",#REF!,IF(H242="FFT",#REF!,IF(G242&gt;H242,#REF!,#REF!)))),"")</f>
        <v/>
      </c>
      <c r="J242" s="102"/>
    </row>
    <row r="243" spans="1:10" x14ac:dyDescent="0.25">
      <c r="A243" s="684"/>
      <c r="B243" s="685"/>
      <c r="C243" s="223">
        <v>0.38541666666666669</v>
      </c>
      <c r="D243" s="224" t="s">
        <v>106</v>
      </c>
      <c r="E243" s="236" t="s">
        <v>94</v>
      </c>
      <c r="F243" s="195" t="s">
        <v>793</v>
      </c>
      <c r="G243" s="195"/>
      <c r="H243" s="195"/>
      <c r="I243" s="157" t="str">
        <f>IF(AND(ISTEXT(D237),ISTEXT(E237)),IF(AND(ISBLANK(G243),ISBLANK(H243)),"TBD",IF(G243="FFT",E237,IF(H243="FFT",D237,IF(G243&gt;H243,D237,E237)))),"")</f>
        <v>TBD</v>
      </c>
      <c r="J243" s="102"/>
    </row>
    <row r="244" spans="1:10" x14ac:dyDescent="0.25">
      <c r="A244" s="684" t="s">
        <v>62</v>
      </c>
      <c r="B244" s="685">
        <v>46106</v>
      </c>
      <c r="C244" s="197">
        <v>0.22916666666666666</v>
      </c>
      <c r="D244" s="188"/>
      <c r="E244" s="189" t="s">
        <v>63</v>
      </c>
      <c r="F244" s="316"/>
      <c r="G244" s="316"/>
      <c r="H244" s="316"/>
      <c r="I244" s="167" t="str">
        <f t="shared" si="10"/>
        <v/>
      </c>
      <c r="J244" s="102"/>
    </row>
    <row r="245" spans="1:10" x14ac:dyDescent="0.25">
      <c r="A245" s="684"/>
      <c r="B245" s="685"/>
      <c r="C245" s="223">
        <v>0.27083333333333331</v>
      </c>
      <c r="D245" s="224" t="s">
        <v>106</v>
      </c>
      <c r="E245" s="224" t="s">
        <v>95</v>
      </c>
      <c r="F245" s="345" t="s">
        <v>794</v>
      </c>
      <c r="G245" s="195"/>
      <c r="H245" s="195"/>
      <c r="I245" s="157" t="str">
        <f t="shared" si="10"/>
        <v>TBD</v>
      </c>
      <c r="J245" s="102"/>
    </row>
    <row r="246" spans="1:10" x14ac:dyDescent="0.25">
      <c r="A246" s="684"/>
      <c r="B246" s="685"/>
      <c r="C246" s="223">
        <v>0.3125</v>
      </c>
      <c r="D246" s="236" t="s">
        <v>82</v>
      </c>
      <c r="E246" s="236" t="s">
        <v>632</v>
      </c>
      <c r="F246" s="195" t="s">
        <v>219</v>
      </c>
      <c r="G246" s="195"/>
      <c r="H246" s="195"/>
      <c r="I246" s="157" t="str">
        <f t="shared" si="10"/>
        <v>TBD</v>
      </c>
      <c r="J246" s="102"/>
    </row>
    <row r="247" spans="1:10" x14ac:dyDescent="0.25">
      <c r="A247" s="684"/>
      <c r="B247" s="685"/>
      <c r="C247" s="223">
        <v>0.35416666666666669</v>
      </c>
      <c r="D247" s="224" t="s">
        <v>101</v>
      </c>
      <c r="E247" s="236" t="s">
        <v>104</v>
      </c>
      <c r="F247" s="195" t="s">
        <v>222</v>
      </c>
      <c r="G247" s="195"/>
      <c r="H247" s="195"/>
      <c r="I247" s="157" t="str">
        <f t="shared" si="10"/>
        <v>TBD</v>
      </c>
      <c r="J247" s="102"/>
    </row>
    <row r="248" spans="1:10" x14ac:dyDescent="0.25">
      <c r="A248" s="684" t="s">
        <v>65</v>
      </c>
      <c r="B248" s="685">
        <v>46108</v>
      </c>
      <c r="C248" s="197">
        <v>0.22916666666666666</v>
      </c>
      <c r="D248" s="188"/>
      <c r="E248" s="189" t="s">
        <v>63</v>
      </c>
      <c r="F248" s="316"/>
      <c r="G248" s="316"/>
      <c r="H248" s="316"/>
      <c r="I248" s="167" t="str">
        <f t="shared" si="10"/>
        <v/>
      </c>
      <c r="J248" s="102"/>
    </row>
    <row r="249" spans="1:10" x14ac:dyDescent="0.25">
      <c r="A249" s="684"/>
      <c r="B249" s="685"/>
      <c r="C249" s="223">
        <v>0.27083333333333331</v>
      </c>
      <c r="D249" s="238" t="s">
        <v>109</v>
      </c>
      <c r="E249" s="238" t="s">
        <v>94</v>
      </c>
      <c r="F249" s="195" t="s">
        <v>223</v>
      </c>
      <c r="G249" s="195"/>
      <c r="H249" s="195"/>
      <c r="I249" s="157" t="str">
        <f t="shared" si="10"/>
        <v>TBD</v>
      </c>
      <c r="J249" s="102"/>
    </row>
    <row r="250" spans="1:10" x14ac:dyDescent="0.25">
      <c r="A250" s="684"/>
      <c r="B250" s="685"/>
      <c r="C250" s="223">
        <v>0.3125</v>
      </c>
      <c r="D250" s="224" t="s">
        <v>104</v>
      </c>
      <c r="E250" s="236" t="s">
        <v>632</v>
      </c>
      <c r="F250" s="195" t="s">
        <v>224</v>
      </c>
      <c r="G250" s="195"/>
      <c r="H250" s="195"/>
      <c r="I250" s="157" t="str">
        <f t="shared" si="10"/>
        <v>TBD</v>
      </c>
      <c r="J250" s="102"/>
    </row>
    <row r="251" spans="1:10" x14ac:dyDescent="0.25">
      <c r="A251" s="684"/>
      <c r="B251" s="685"/>
      <c r="C251" s="223">
        <v>0.35416666666666669</v>
      </c>
      <c r="D251" s="224" t="s">
        <v>78</v>
      </c>
      <c r="E251" s="236" t="s">
        <v>87</v>
      </c>
      <c r="F251" s="195" t="s">
        <v>225</v>
      </c>
      <c r="G251" s="195"/>
      <c r="H251" s="195"/>
      <c r="I251" s="157" t="str">
        <f t="shared" si="10"/>
        <v>TBD</v>
      </c>
      <c r="J251" s="102"/>
    </row>
    <row r="252" spans="1:10" x14ac:dyDescent="0.25">
      <c r="A252" s="684" t="s">
        <v>45</v>
      </c>
      <c r="B252" s="685">
        <v>46111</v>
      </c>
      <c r="C252" s="598">
        <v>0.34375</v>
      </c>
      <c r="D252" s="592" t="s">
        <v>37</v>
      </c>
      <c r="E252" s="592" t="s">
        <v>47</v>
      </c>
      <c r="F252" s="593" t="s">
        <v>803</v>
      </c>
      <c r="G252" s="593"/>
      <c r="H252" s="593"/>
      <c r="I252" s="594" t="s">
        <v>102</v>
      </c>
      <c r="J252" s="102"/>
    </row>
    <row r="253" spans="1:10" x14ac:dyDescent="0.25">
      <c r="A253" s="684"/>
      <c r="B253" s="685"/>
      <c r="C253" s="598">
        <v>0.38541666666666669</v>
      </c>
      <c r="D253" s="592" t="s">
        <v>41</v>
      </c>
      <c r="E253" s="592" t="s">
        <v>53</v>
      </c>
      <c r="F253" s="593" t="s">
        <v>804</v>
      </c>
      <c r="G253" s="593"/>
      <c r="H253" s="593"/>
      <c r="I253" s="594" t="s">
        <v>102</v>
      </c>
      <c r="J253" s="102"/>
    </row>
    <row r="254" spans="1:10" x14ac:dyDescent="0.25">
      <c r="A254" s="684" t="s">
        <v>62</v>
      </c>
      <c r="B254" s="685">
        <v>46113</v>
      </c>
      <c r="C254" s="197">
        <v>0.22916666666666666</v>
      </c>
      <c r="D254" s="188"/>
      <c r="E254" s="581" t="s">
        <v>63</v>
      </c>
      <c r="F254" s="316"/>
      <c r="G254" s="316"/>
      <c r="H254" s="316"/>
      <c r="I254" s="167" t="str">
        <f t="shared" si="10"/>
        <v/>
      </c>
      <c r="J254" s="102"/>
    </row>
    <row r="255" spans="1:10" x14ac:dyDescent="0.25">
      <c r="A255" s="684"/>
      <c r="B255" s="685"/>
      <c r="C255" s="347">
        <v>0.27083333333333331</v>
      </c>
      <c r="D255" s="577" t="s">
        <v>72</v>
      </c>
      <c r="E255" s="576" t="s">
        <v>101</v>
      </c>
      <c r="F255" s="199" t="s">
        <v>226</v>
      </c>
      <c r="G255" s="199"/>
      <c r="H255" s="199"/>
      <c r="I255" s="158" t="s">
        <v>102</v>
      </c>
      <c r="J255" s="540" t="s">
        <v>786</v>
      </c>
    </row>
    <row r="256" spans="1:10" x14ac:dyDescent="0.25">
      <c r="A256" s="684"/>
      <c r="B256" s="685"/>
      <c r="C256" s="583">
        <v>0.3125</v>
      </c>
      <c r="D256" s="584" t="s">
        <v>95</v>
      </c>
      <c r="E256" s="585" t="s">
        <v>104</v>
      </c>
      <c r="F256" s="586" t="s">
        <v>196</v>
      </c>
      <c r="G256" s="587"/>
      <c r="H256" s="587"/>
      <c r="I256" s="588" t="str">
        <f>IF(AND(ISTEXT(D251),ISTEXT(E251)),IF(AND(ISBLANK(G256),ISBLANK(H256)),"TBD",IF(G256="FFT",E251,IF(H256="FFT",D251,IF(G256&gt;H256,D251,E251)))),"")</f>
        <v>TBD</v>
      </c>
      <c r="J256" s="589" t="s">
        <v>784</v>
      </c>
    </row>
    <row r="257" spans="1:10" x14ac:dyDescent="0.25">
      <c r="A257" s="684"/>
      <c r="B257" s="685"/>
      <c r="C257" s="583">
        <v>0.35416666666666669</v>
      </c>
      <c r="D257" s="584" t="s">
        <v>91</v>
      </c>
      <c r="E257" s="584" t="s">
        <v>109</v>
      </c>
      <c r="F257" s="590" t="s">
        <v>197</v>
      </c>
      <c r="G257" s="591"/>
      <c r="H257" s="587"/>
      <c r="I257" s="588" t="s">
        <v>102</v>
      </c>
      <c r="J257" s="589" t="s">
        <v>784</v>
      </c>
    </row>
    <row r="258" spans="1:10" x14ac:dyDescent="0.25">
      <c r="A258" s="684" t="s">
        <v>65</v>
      </c>
      <c r="B258" s="685">
        <v>46115</v>
      </c>
      <c r="C258" s="197">
        <v>0.22916666666666666</v>
      </c>
      <c r="D258" s="188"/>
      <c r="E258" s="189" t="s">
        <v>63</v>
      </c>
      <c r="F258" s="316"/>
      <c r="G258" s="316"/>
      <c r="H258" s="316"/>
      <c r="I258" s="167" t="str">
        <f t="shared" si="10"/>
        <v/>
      </c>
      <c r="J258" s="102"/>
    </row>
    <row r="259" spans="1:10" x14ac:dyDescent="0.25">
      <c r="A259" s="684"/>
      <c r="B259" s="685"/>
      <c r="C259" s="187">
        <v>0.27083333333333331</v>
      </c>
      <c r="D259" s="695" t="s">
        <v>239</v>
      </c>
      <c r="E259" s="730"/>
      <c r="F259" s="697"/>
      <c r="G259" s="348"/>
      <c r="H259" s="348"/>
      <c r="I259" s="167"/>
      <c r="J259" s="102"/>
    </row>
    <row r="260" spans="1:10" x14ac:dyDescent="0.25">
      <c r="A260" s="684"/>
      <c r="B260" s="685"/>
      <c r="C260" s="187">
        <v>0.3125</v>
      </c>
      <c r="D260" s="695"/>
      <c r="E260" s="730"/>
      <c r="F260" s="697"/>
      <c r="G260" s="348"/>
      <c r="H260" s="348"/>
      <c r="I260" s="167"/>
      <c r="J260" s="102"/>
    </row>
    <row r="261" spans="1:10" x14ac:dyDescent="0.25">
      <c r="A261" s="684"/>
      <c r="B261" s="685"/>
      <c r="C261" s="187">
        <v>0.35416666666666669</v>
      </c>
      <c r="D261" s="695"/>
      <c r="E261" s="730"/>
      <c r="F261" s="697"/>
      <c r="G261" s="348"/>
      <c r="H261" s="348"/>
      <c r="I261" s="167"/>
      <c r="J261" s="102"/>
    </row>
    <row r="262" spans="1:10" x14ac:dyDescent="0.25">
      <c r="A262" s="684" t="s">
        <v>62</v>
      </c>
      <c r="B262" s="685">
        <v>46120</v>
      </c>
      <c r="C262" s="197">
        <v>0.22916666666666666</v>
      </c>
      <c r="D262" s="188"/>
      <c r="E262" s="189" t="s">
        <v>63</v>
      </c>
      <c r="F262" s="316"/>
      <c r="G262" s="316"/>
      <c r="H262" s="316"/>
      <c r="I262" s="167" t="str">
        <f t="shared" si="10"/>
        <v/>
      </c>
      <c r="J262" s="102"/>
    </row>
    <row r="263" spans="1:10" x14ac:dyDescent="0.25">
      <c r="A263" s="684"/>
      <c r="B263" s="685"/>
      <c r="C263" s="347">
        <v>0.27083333333333331</v>
      </c>
      <c r="D263" s="225" t="s">
        <v>647</v>
      </c>
      <c r="E263" s="225" t="s">
        <v>646</v>
      </c>
      <c r="F263" s="227" t="s">
        <v>227</v>
      </c>
      <c r="G263" s="199"/>
      <c r="H263" s="199"/>
      <c r="I263" s="158" t="str">
        <f>IF(AND(ISTEXT(D271),ISTEXT(E271)),IF(AND(ISBLANK(G263),ISBLANK(H263)),"TBD",IF(G263="FFT",E271,IF(H263="FFT",D271,IF(G263&gt;H263,D271,E271)))),"")</f>
        <v>TBD</v>
      </c>
      <c r="J263" s="102"/>
    </row>
    <row r="264" spans="1:10" x14ac:dyDescent="0.25">
      <c r="A264" s="684"/>
      <c r="B264" s="685"/>
      <c r="C264" s="347">
        <v>0.3125</v>
      </c>
      <c r="D264" s="226" t="s">
        <v>648</v>
      </c>
      <c r="E264" s="226" t="s">
        <v>644</v>
      </c>
      <c r="F264" s="199" t="s">
        <v>228</v>
      </c>
      <c r="G264" s="199"/>
      <c r="H264" s="199"/>
      <c r="I264" s="158" t="str">
        <f>IF(AND(ISTEXT(D307),ISTEXT(E307)),IF(AND(ISBLANK(G264),ISBLANK(H264)),"TBD",IF(G264="FFT",E307,IF(H264="FFT",D307,IF(G264&gt;H264,D307,E307)))),"")</f>
        <v>TBD</v>
      </c>
      <c r="J264" s="102"/>
    </row>
    <row r="265" spans="1:10" x14ac:dyDescent="0.25">
      <c r="A265" s="684"/>
      <c r="B265" s="685"/>
      <c r="C265" s="347">
        <v>0.35416666666666669</v>
      </c>
      <c r="D265" s="731" t="s">
        <v>569</v>
      </c>
      <c r="E265" s="732"/>
      <c r="F265" s="199"/>
      <c r="G265" s="199"/>
      <c r="H265" s="199"/>
      <c r="I265" s="158"/>
      <c r="J265" s="102"/>
    </row>
    <row r="266" spans="1:10" x14ac:dyDescent="0.25">
      <c r="A266" s="684" t="s">
        <v>65</v>
      </c>
      <c r="B266" s="685">
        <v>46122</v>
      </c>
      <c r="C266" s="197">
        <v>0.22916666666666666</v>
      </c>
      <c r="D266" s="188"/>
      <c r="E266" s="189" t="s">
        <v>63</v>
      </c>
      <c r="F266" s="316"/>
      <c r="G266" s="316"/>
      <c r="H266" s="316"/>
      <c r="I266" s="167" t="str">
        <f t="shared" si="10"/>
        <v/>
      </c>
      <c r="J266" s="102"/>
    </row>
    <row r="267" spans="1:10" x14ac:dyDescent="0.25">
      <c r="A267" s="684"/>
      <c r="B267" s="685"/>
      <c r="C267" s="347">
        <v>0.27083333333333331</v>
      </c>
      <c r="D267" s="226" t="s">
        <v>649</v>
      </c>
      <c r="E267" s="226" t="s">
        <v>651</v>
      </c>
      <c r="F267" s="199" t="s">
        <v>229</v>
      </c>
      <c r="G267" s="199"/>
      <c r="H267" s="199"/>
      <c r="I267" s="158" t="s">
        <v>102</v>
      </c>
      <c r="J267" s="102"/>
    </row>
    <row r="268" spans="1:10" x14ac:dyDescent="0.25">
      <c r="A268" s="684"/>
      <c r="B268" s="685"/>
      <c r="C268" s="347">
        <v>0.3125</v>
      </c>
      <c r="D268" s="226" t="s">
        <v>645</v>
      </c>
      <c r="E268" s="226" t="s">
        <v>650</v>
      </c>
      <c r="F268" s="199" t="s">
        <v>230</v>
      </c>
      <c r="G268" s="199"/>
      <c r="H268" s="199"/>
      <c r="I268" s="158" t="s">
        <v>102</v>
      </c>
      <c r="J268" s="102"/>
    </row>
    <row r="269" spans="1:10" x14ac:dyDescent="0.25">
      <c r="A269" s="684"/>
      <c r="B269" s="685"/>
      <c r="C269" s="595">
        <v>0.35416666666666669</v>
      </c>
      <c r="D269" s="592" t="s">
        <v>51</v>
      </c>
      <c r="E269" s="592" t="s">
        <v>33</v>
      </c>
      <c r="F269" s="593" t="s">
        <v>235</v>
      </c>
      <c r="G269" s="593"/>
      <c r="H269" s="593"/>
      <c r="I269" s="594" t="str">
        <f>IF(AND(ISTEXT(D222),ISTEXT(E222)),IF(AND(ISBLANK(G269),ISBLANK(H269)),"TBD",IF(G269="FFT",E222,IF(H269="FFT",D222,IF(G269&gt;H269,D222,E222)))),"")</f>
        <v/>
      </c>
      <c r="J269" s="102"/>
    </row>
    <row r="270" spans="1:10" x14ac:dyDescent="0.25">
      <c r="A270" s="684" t="s">
        <v>62</v>
      </c>
      <c r="B270" s="685">
        <v>46127</v>
      </c>
      <c r="C270" s="197">
        <v>0.22916666666666666</v>
      </c>
      <c r="D270" s="188"/>
      <c r="E270" s="189" t="s">
        <v>63</v>
      </c>
      <c r="F270" s="316"/>
      <c r="G270" s="316"/>
      <c r="H270" s="316"/>
      <c r="I270" s="167" t="str">
        <f t="shared" si="10"/>
        <v/>
      </c>
      <c r="J270" s="102"/>
    </row>
    <row r="271" spans="1:10" x14ac:dyDescent="0.25">
      <c r="A271" s="684"/>
      <c r="B271" s="685"/>
      <c r="C271" s="347">
        <v>0.27083333333333331</v>
      </c>
      <c r="D271" s="226" t="s">
        <v>221</v>
      </c>
      <c r="E271" s="226" t="s">
        <v>221</v>
      </c>
      <c r="F271" s="199" t="s">
        <v>231</v>
      </c>
      <c r="G271" s="199"/>
      <c r="H271" s="199"/>
      <c r="I271" s="158" t="str">
        <f>IF(AND(ISTEXT(D291),ISTEXT(E291)),IF(AND(ISBLANK(G271),ISBLANK(H271)),"TBD",IF(G271="FFT",E291,IF(H271="FFT",D291,IF(G271&gt;H271,D291,E291)))),"")</f>
        <v>TBD</v>
      </c>
      <c r="J271" s="102"/>
    </row>
    <row r="272" spans="1:10" x14ac:dyDescent="0.25">
      <c r="A272" s="684"/>
      <c r="B272" s="685"/>
      <c r="C272" s="595">
        <v>0.3125</v>
      </c>
      <c r="D272" s="592" t="s">
        <v>33</v>
      </c>
      <c r="E272" s="592" t="s">
        <v>53</v>
      </c>
      <c r="F272" s="593" t="s">
        <v>236</v>
      </c>
      <c r="G272" s="593"/>
      <c r="H272" s="593"/>
      <c r="I272" s="594" t="s">
        <v>102</v>
      </c>
      <c r="J272" s="102"/>
    </row>
    <row r="273" spans="1:10" x14ac:dyDescent="0.25">
      <c r="A273" s="684"/>
      <c r="B273" s="685"/>
      <c r="C273" s="595">
        <v>0.35416666666666669</v>
      </c>
      <c r="D273" s="592" t="s">
        <v>41</v>
      </c>
      <c r="E273" s="592" t="s">
        <v>51</v>
      </c>
      <c r="F273" s="593" t="s">
        <v>237</v>
      </c>
      <c r="G273" s="593"/>
      <c r="H273" s="593"/>
      <c r="I273" s="594" t="s">
        <v>102</v>
      </c>
      <c r="J273" s="102"/>
    </row>
    <row r="274" spans="1:10" x14ac:dyDescent="0.25">
      <c r="A274" s="684" t="s">
        <v>65</v>
      </c>
      <c r="B274" s="685">
        <v>46129</v>
      </c>
      <c r="C274" s="197">
        <v>0.22916666666666666</v>
      </c>
      <c r="D274" s="188"/>
      <c r="E274" s="189" t="s">
        <v>63</v>
      </c>
      <c r="F274" s="316"/>
      <c r="G274" s="316"/>
      <c r="H274" s="316"/>
      <c r="I274" s="167" t="str">
        <f t="shared" si="10"/>
        <v/>
      </c>
      <c r="J274" s="102"/>
    </row>
    <row r="275" spans="1:10" x14ac:dyDescent="0.25">
      <c r="A275" s="684"/>
      <c r="B275" s="685"/>
      <c r="C275" s="347">
        <v>0.27083333333333331</v>
      </c>
      <c r="D275" s="731" t="s">
        <v>656</v>
      </c>
      <c r="E275" s="732"/>
      <c r="F275" s="460" t="s">
        <v>232</v>
      </c>
      <c r="G275" s="199"/>
      <c r="H275" s="199"/>
      <c r="I275" s="158" t="s">
        <v>102</v>
      </c>
      <c r="J275" s="102" t="s">
        <v>801</v>
      </c>
    </row>
    <row r="276" spans="1:10" x14ac:dyDescent="0.25">
      <c r="A276" s="684"/>
      <c r="B276" s="685"/>
      <c r="C276" s="595">
        <v>0.3125</v>
      </c>
      <c r="D276" s="592" t="s">
        <v>47</v>
      </c>
      <c r="E276" s="592" t="s">
        <v>56</v>
      </c>
      <c r="F276" s="593" t="s">
        <v>238</v>
      </c>
      <c r="G276" s="593"/>
      <c r="H276" s="593"/>
      <c r="I276" s="594" t="s">
        <v>102</v>
      </c>
      <c r="J276" s="102"/>
    </row>
    <row r="277" spans="1:10" x14ac:dyDescent="0.25">
      <c r="A277" s="684"/>
      <c r="B277" s="685"/>
      <c r="C277" s="595">
        <v>0.35416666666666669</v>
      </c>
      <c r="D277" s="592" t="s">
        <v>53</v>
      </c>
      <c r="E277" s="592" t="s">
        <v>37</v>
      </c>
      <c r="F277" s="593" t="s">
        <v>240</v>
      </c>
      <c r="G277" s="593"/>
      <c r="H277" s="593"/>
      <c r="I277" s="594" t="s">
        <v>102</v>
      </c>
      <c r="J277" s="102"/>
    </row>
    <row r="278" spans="1:10" x14ac:dyDescent="0.25">
      <c r="A278" s="684" t="s">
        <v>62</v>
      </c>
      <c r="B278" s="685">
        <v>46134</v>
      </c>
      <c r="C278" s="197">
        <v>0.22916666666666666</v>
      </c>
      <c r="D278" s="188"/>
      <c r="E278" s="189" t="s">
        <v>63</v>
      </c>
      <c r="F278" s="316"/>
      <c r="G278" s="316"/>
      <c r="H278" s="316"/>
      <c r="I278" s="167" t="str">
        <f t="shared" ref="I278:I322" si="12">IF(AND(ISTEXT(D278),ISTEXT(E278)),IF(AND(ISBLANK(G278),ISBLANK(H278)),"TBD",IF(G278="FFT",E278,IF(H278="FFT",D278,IF(G278&gt;H278,D278,E278)))),"")</f>
        <v/>
      </c>
      <c r="J278" s="102"/>
    </row>
    <row r="279" spans="1:10" x14ac:dyDescent="0.25">
      <c r="A279" s="684"/>
      <c r="B279" s="685"/>
      <c r="C279" s="595">
        <v>0.27083333333333331</v>
      </c>
      <c r="D279" s="592" t="s">
        <v>41</v>
      </c>
      <c r="E279" s="592" t="s">
        <v>56</v>
      </c>
      <c r="F279" s="593" t="s">
        <v>241</v>
      </c>
      <c r="G279" s="593"/>
      <c r="H279" s="593"/>
      <c r="I279" s="594" t="s">
        <v>102</v>
      </c>
      <c r="J279" s="102"/>
    </row>
    <row r="280" spans="1:10" x14ac:dyDescent="0.25">
      <c r="A280" s="684"/>
      <c r="B280" s="685"/>
      <c r="C280" s="595">
        <v>0.3125</v>
      </c>
      <c r="D280" s="592" t="s">
        <v>47</v>
      </c>
      <c r="E280" s="592" t="s">
        <v>33</v>
      </c>
      <c r="F280" s="593" t="s">
        <v>242</v>
      </c>
      <c r="G280" s="593"/>
      <c r="H280" s="593"/>
      <c r="I280" s="594" t="str">
        <f>IF(AND(ISTEXT(D257),ISTEXT(E257)),IF(AND(ISBLANK(G280),ISBLANK(H280)),"TBD",IF(G280="FFT",E257,IF(H280="FFT",D257,IF(G280&gt;H280,D257,E257)))),"")</f>
        <v>TBD</v>
      </c>
      <c r="J280" s="102"/>
    </row>
    <row r="281" spans="1:10" x14ac:dyDescent="0.25">
      <c r="A281" s="684"/>
      <c r="B281" s="685"/>
      <c r="C281" s="595">
        <v>0.35416666666666669</v>
      </c>
      <c r="D281" s="592" t="s">
        <v>51</v>
      </c>
      <c r="E281" s="592" t="s">
        <v>53</v>
      </c>
      <c r="F281" s="593" t="s">
        <v>243</v>
      </c>
      <c r="G281" s="593"/>
      <c r="H281" s="593"/>
      <c r="I281" s="594" t="s">
        <v>102</v>
      </c>
      <c r="J281" s="102"/>
    </row>
    <row r="282" spans="1:10" x14ac:dyDescent="0.25">
      <c r="A282" s="684" t="s">
        <v>65</v>
      </c>
      <c r="B282" s="685">
        <v>46136</v>
      </c>
      <c r="C282" s="197">
        <v>0.22916666666666666</v>
      </c>
      <c r="D282" s="188"/>
      <c r="E282" s="189" t="s">
        <v>63</v>
      </c>
      <c r="F282" s="316"/>
      <c r="G282" s="316"/>
      <c r="H282" s="316"/>
      <c r="I282" s="167" t="str">
        <f t="shared" si="12"/>
        <v/>
      </c>
      <c r="J282" s="102"/>
    </row>
    <row r="283" spans="1:10" x14ac:dyDescent="0.25">
      <c r="A283" s="684"/>
      <c r="B283" s="685"/>
      <c r="C283" s="595">
        <v>0.27083333333333331</v>
      </c>
      <c r="D283" s="592" t="s">
        <v>56</v>
      </c>
      <c r="E283" s="592" t="s">
        <v>788</v>
      </c>
      <c r="F283" s="593" t="s">
        <v>244</v>
      </c>
      <c r="G283" s="593"/>
      <c r="H283" s="593"/>
      <c r="I283" s="594" t="str">
        <f>IF(AND(ISTEXT(D223),ISTEXT(E223)),IF(AND(ISBLANK(G283),ISBLANK(H283)),"TBD",IF(G283="FFT",E223,IF(H283="FFT",D223,IF(G283&gt;H283,D223,E223)))),"")</f>
        <v/>
      </c>
      <c r="J283" s="102"/>
    </row>
    <row r="284" spans="1:10" x14ac:dyDescent="0.25">
      <c r="A284" s="684"/>
      <c r="B284" s="685"/>
      <c r="C284" s="595">
        <v>0.3125</v>
      </c>
      <c r="D284" s="592" t="s">
        <v>53</v>
      </c>
      <c r="E284" s="592" t="s">
        <v>41</v>
      </c>
      <c r="F284" s="593" t="s">
        <v>245</v>
      </c>
      <c r="G284" s="593"/>
      <c r="H284" s="593"/>
      <c r="I284" s="594" t="str">
        <f>IF(AND(ISTEXT(D232),ISTEXT(E232)),IF(AND(ISBLANK(G284),ISBLANK(H284)),"TBD",IF(G284="FFT",E232,IF(H284="FFT",D232,IF(G284&gt;H284,D232,E232)))),"")</f>
        <v>TBD</v>
      </c>
      <c r="J284" s="102"/>
    </row>
    <row r="285" spans="1:10" x14ac:dyDescent="0.25">
      <c r="A285" s="684"/>
      <c r="B285" s="685"/>
      <c r="C285" s="595">
        <v>0.35416666666666669</v>
      </c>
      <c r="D285" s="592" t="s">
        <v>47</v>
      </c>
      <c r="E285" s="592" t="s">
        <v>37</v>
      </c>
      <c r="F285" s="593" t="s">
        <v>246</v>
      </c>
      <c r="G285" s="593"/>
      <c r="H285" s="593"/>
      <c r="I285" s="594" t="s">
        <v>102</v>
      </c>
      <c r="J285" s="106"/>
    </row>
    <row r="286" spans="1:10" x14ac:dyDescent="0.25">
      <c r="A286" s="684" t="s">
        <v>62</v>
      </c>
      <c r="B286" s="685">
        <v>46141</v>
      </c>
      <c r="C286" s="197">
        <v>0.22916666666666666</v>
      </c>
      <c r="D286" s="188"/>
      <c r="E286" s="189" t="s">
        <v>63</v>
      </c>
      <c r="F286" s="316"/>
      <c r="G286" s="316"/>
      <c r="H286" s="316"/>
      <c r="I286" s="167" t="str">
        <f t="shared" si="12"/>
        <v/>
      </c>
      <c r="J286" s="102"/>
    </row>
    <row r="287" spans="1:10" x14ac:dyDescent="0.25">
      <c r="A287" s="684"/>
      <c r="B287" s="685"/>
      <c r="C287" s="595">
        <v>0.27083333333333331</v>
      </c>
      <c r="D287" s="592" t="s">
        <v>47</v>
      </c>
      <c r="E287" s="592" t="s">
        <v>41</v>
      </c>
      <c r="F287" s="593" t="s">
        <v>247</v>
      </c>
      <c r="G287" s="593"/>
      <c r="H287" s="593"/>
      <c r="I287" s="594" t="str">
        <f>IF(AND(ISTEXT(D233),ISTEXT(E233)),IF(AND(ISBLANK(G287),ISBLANK(H287)),"TBD",IF(G287="FFT",E233,IF(H287="FFT",D233,IF(G287&gt;H287,D233,E233)))),"")</f>
        <v>TBD</v>
      </c>
      <c r="J287" s="102"/>
    </row>
    <row r="288" spans="1:10" x14ac:dyDescent="0.25">
      <c r="A288" s="684"/>
      <c r="B288" s="685"/>
      <c r="C288" s="595">
        <v>0.3125</v>
      </c>
      <c r="D288" s="592" t="s">
        <v>37</v>
      </c>
      <c r="E288" s="592" t="s">
        <v>51</v>
      </c>
      <c r="F288" s="593" t="s">
        <v>248</v>
      </c>
      <c r="G288" s="593"/>
      <c r="H288" s="593"/>
      <c r="I288" s="594" t="str">
        <f>IF(AND(ISTEXT(D242),ISTEXT(E242)),IF(AND(ISBLANK(G288),ISBLANK(H288)),"TBD",IF(G288="FFT",E242,IF(H288="FFT",D242,IF(G288&gt;H288,D242,E242)))),"")</f>
        <v>TBD</v>
      </c>
      <c r="J288" s="102"/>
    </row>
    <row r="289" spans="1:10" x14ac:dyDescent="0.25">
      <c r="A289" s="684"/>
      <c r="B289" s="685"/>
      <c r="C289" s="595">
        <v>0.35416666666666669</v>
      </c>
      <c r="D289" s="592" t="s">
        <v>53</v>
      </c>
      <c r="E289" s="592" t="s">
        <v>56</v>
      </c>
      <c r="F289" s="593" t="s">
        <v>249</v>
      </c>
      <c r="G289" s="593"/>
      <c r="H289" s="593"/>
      <c r="I289" s="594" t="str">
        <f>IF(AND(ISTEXT(D252),ISTEXT(E252)),IF(AND(ISBLANK(G289),ISBLANK(H289)),"TBD",IF(G289="FFT",E252,IF(H289="FFT",D252,IF(G289&gt;H289,D252,E252)))),"")</f>
        <v>TBD</v>
      </c>
      <c r="J289" s="102"/>
    </row>
    <row r="290" spans="1:10" x14ac:dyDescent="0.25">
      <c r="A290" s="684" t="s">
        <v>65</v>
      </c>
      <c r="B290" s="685">
        <v>46143</v>
      </c>
      <c r="C290" s="197">
        <v>0.22916666666666666</v>
      </c>
      <c r="D290" s="188"/>
      <c r="E290" s="189" t="s">
        <v>63</v>
      </c>
      <c r="F290" s="316"/>
      <c r="G290" s="316"/>
      <c r="H290" s="316"/>
      <c r="I290" s="167" t="str">
        <f t="shared" si="12"/>
        <v/>
      </c>
      <c r="J290" s="102"/>
    </row>
    <row r="291" spans="1:10" x14ac:dyDescent="0.25">
      <c r="A291" s="684"/>
      <c r="B291" s="685"/>
      <c r="C291" s="595">
        <v>0.27083333333333331</v>
      </c>
      <c r="D291" s="592" t="s">
        <v>56</v>
      </c>
      <c r="E291" s="592" t="s">
        <v>51</v>
      </c>
      <c r="F291" s="593" t="s">
        <v>250</v>
      </c>
      <c r="G291" s="593"/>
      <c r="H291" s="593"/>
      <c r="I291" s="594" t="str">
        <f>IF(AND(ISTEXT(D253),ISTEXT(E253)),IF(AND(ISBLANK(G291),ISBLANK(H291)),"TBD",IF(G291="FFT",E253,IF(H291="FFT",D253,IF(G291&gt;H291,D253,E253)))),"")</f>
        <v>TBD</v>
      </c>
      <c r="J291" s="102"/>
    </row>
    <row r="292" spans="1:10" x14ac:dyDescent="0.25">
      <c r="A292" s="684"/>
      <c r="B292" s="685"/>
      <c r="C292" s="595">
        <v>0.3125</v>
      </c>
      <c r="D292" s="592" t="s">
        <v>33</v>
      </c>
      <c r="E292" s="592" t="s">
        <v>41</v>
      </c>
      <c r="F292" s="593" t="s">
        <v>251</v>
      </c>
      <c r="G292" s="593"/>
      <c r="H292" s="593"/>
      <c r="I292" s="594" t="s">
        <v>102</v>
      </c>
      <c r="J292" s="102"/>
    </row>
    <row r="293" spans="1:10" x14ac:dyDescent="0.25">
      <c r="A293" s="700"/>
      <c r="B293" s="685"/>
      <c r="C293" s="599">
        <v>0.35416666666666669</v>
      </c>
      <c r="D293" s="592" t="s">
        <v>47</v>
      </c>
      <c r="E293" s="592" t="s">
        <v>53</v>
      </c>
      <c r="F293" s="593" t="s">
        <v>252</v>
      </c>
      <c r="G293" s="593"/>
      <c r="H293" s="593"/>
      <c r="I293" s="594" t="str">
        <f>IF(AND(ISTEXT(D272),ISTEXT(E272)),IF(AND(ISBLANK(G293),ISBLANK(H293)),"TBD",IF(G293="FFT",E272,IF(H293="FFT",D272,IF(G293&gt;H293,D272,E272)))),"")</f>
        <v>TBD</v>
      </c>
    </row>
    <row r="294" spans="1:10" x14ac:dyDescent="0.25">
      <c r="A294" s="684" t="s">
        <v>62</v>
      </c>
      <c r="B294" s="685">
        <v>46148</v>
      </c>
      <c r="C294" s="197">
        <v>0.22916666666666666</v>
      </c>
      <c r="D294" s="188"/>
      <c r="E294" s="189" t="s">
        <v>63</v>
      </c>
      <c r="F294" s="316"/>
      <c r="G294" s="316"/>
      <c r="H294" s="316"/>
      <c r="I294" s="167" t="str">
        <f t="shared" si="12"/>
        <v/>
      </c>
      <c r="J294" s="102"/>
    </row>
    <row r="295" spans="1:10" x14ac:dyDescent="0.25">
      <c r="A295" s="684"/>
      <c r="B295" s="685"/>
      <c r="C295" s="595">
        <v>0.27083333333333331</v>
      </c>
      <c r="D295" s="592" t="s">
        <v>41</v>
      </c>
      <c r="E295" s="592" t="s">
        <v>37</v>
      </c>
      <c r="F295" s="593" t="s">
        <v>253</v>
      </c>
      <c r="G295" s="593"/>
      <c r="H295" s="593"/>
      <c r="I295" s="594" t="str">
        <f>IF(AND(ISTEXT(D273),ISTEXT(E273)),IF(AND(ISBLANK(G295),ISBLANK(H295)),"TBD",IF(G295="FFT",E273,IF(H295="FFT",D273,IF(G295&gt;H295,D273,E273)))),"")</f>
        <v>TBD</v>
      </c>
      <c r="J295" s="102"/>
    </row>
    <row r="296" spans="1:10" x14ac:dyDescent="0.25">
      <c r="A296" s="684"/>
      <c r="B296" s="685"/>
      <c r="C296" s="595">
        <v>0.3125</v>
      </c>
      <c r="D296" s="592" t="s">
        <v>51</v>
      </c>
      <c r="E296" s="592" t="s">
        <v>47</v>
      </c>
      <c r="F296" s="593" t="s">
        <v>254</v>
      </c>
      <c r="G296" s="593"/>
      <c r="H296" s="593"/>
      <c r="I296" s="594" t="str">
        <f>IF(AND(ISTEXT(D276),ISTEXT(E276)),IF(AND(ISBLANK(G296),ISBLANK(H296)),"TBD",IF(G296="FFT",E276,IF(H296="FFT",D276,IF(G296&gt;H296,D276,E276)))),"")</f>
        <v>TBD</v>
      </c>
      <c r="J296" s="99"/>
    </row>
    <row r="297" spans="1:10" x14ac:dyDescent="0.25">
      <c r="A297" s="684"/>
      <c r="B297" s="685"/>
      <c r="C297" s="595">
        <v>0.35416666666666669</v>
      </c>
      <c r="D297" s="592" t="s">
        <v>53</v>
      </c>
      <c r="E297" s="592" t="s">
        <v>33</v>
      </c>
      <c r="F297" s="593" t="s">
        <v>255</v>
      </c>
      <c r="G297" s="593"/>
      <c r="H297" s="593"/>
      <c r="I297" s="594" t="str">
        <f>IF(AND(ISTEXT(D308),ISTEXT(E308)),IF(AND(ISBLANK(G297),ISBLANK(H297)),"TBD",IF(G297="FFT",E308,IF(H297="FFT",D308,IF(G297&gt;H297,D308,E308)))),"")</f>
        <v>TBD</v>
      </c>
      <c r="J297" s="99"/>
    </row>
    <row r="298" spans="1:10" x14ac:dyDescent="0.25">
      <c r="A298" s="684" t="s">
        <v>65</v>
      </c>
      <c r="B298" s="685">
        <v>46150</v>
      </c>
      <c r="C298" s="197">
        <v>0.22916666666666666</v>
      </c>
      <c r="D298" s="188"/>
      <c r="E298" s="189" t="s">
        <v>63</v>
      </c>
      <c r="F298" s="316"/>
      <c r="G298" s="316"/>
      <c r="H298" s="316"/>
      <c r="I298" s="167" t="str">
        <f t="shared" si="12"/>
        <v/>
      </c>
      <c r="J298" s="99"/>
    </row>
    <row r="299" spans="1:10" x14ac:dyDescent="0.25">
      <c r="A299" s="684"/>
      <c r="B299" s="685"/>
      <c r="C299" s="595">
        <v>0.27083333333333331</v>
      </c>
      <c r="D299" s="592" t="s">
        <v>51</v>
      </c>
      <c r="E299" s="592" t="s">
        <v>37</v>
      </c>
      <c r="F299" s="593" t="s">
        <v>256</v>
      </c>
      <c r="G299" s="593"/>
      <c r="H299" s="593"/>
      <c r="I299" s="594" t="str">
        <f>IF(AND(ISTEXT(D279),ISTEXT(E279)),IF(AND(ISBLANK(G299),ISBLANK(H299)),"TBD",IF(G299="FFT",E279,IF(H299="FFT",D279,IF(G299&gt;H299,D279,E279)))),"")</f>
        <v>TBD</v>
      </c>
      <c r="J299" s="99"/>
    </row>
    <row r="300" spans="1:10" x14ac:dyDescent="0.25">
      <c r="A300" s="684"/>
      <c r="B300" s="685"/>
      <c r="C300" s="595">
        <v>0.3125</v>
      </c>
      <c r="D300" s="592" t="s">
        <v>33</v>
      </c>
      <c r="E300" s="592" t="s">
        <v>47</v>
      </c>
      <c r="F300" s="593" t="s">
        <v>257</v>
      </c>
      <c r="G300" s="593"/>
      <c r="H300" s="593"/>
      <c r="I300" s="594" t="str">
        <f>IF(AND(ISTEXT(D277),ISTEXT(E277)),IF(AND(ISBLANK(G300),ISBLANK(H300)),"TBD",IF(G300="FFT",E277,IF(H300="FFT",D277,IF(G300&gt;H300,D277,E277)))),"")</f>
        <v>TBD</v>
      </c>
      <c r="J300" s="99"/>
    </row>
    <row r="301" spans="1:10" x14ac:dyDescent="0.25">
      <c r="A301" s="684"/>
      <c r="B301" s="685"/>
      <c r="C301" s="595">
        <v>0.35416666666666669</v>
      </c>
      <c r="D301" s="592" t="s">
        <v>56</v>
      </c>
      <c r="E301" s="592" t="s">
        <v>41</v>
      </c>
      <c r="F301" s="593" t="s">
        <v>258</v>
      </c>
      <c r="G301" s="593"/>
      <c r="H301" s="593"/>
      <c r="I301" s="594" t="str">
        <f>IF(AND(ISTEXT(D296),ISTEXT(E296)),IF(AND(ISBLANK(G301),ISBLANK(H301)),"TBD",IF(G301="FFT",E296,IF(H301="FFT",D296,IF(G301&gt;H301,D296,E296)))),"")</f>
        <v>TBD</v>
      </c>
    </row>
    <row r="302" spans="1:10" x14ac:dyDescent="0.25">
      <c r="A302" s="684" t="s">
        <v>62</v>
      </c>
      <c r="B302" s="685">
        <v>46155</v>
      </c>
      <c r="C302" s="197">
        <v>0.22916666666666666</v>
      </c>
      <c r="D302" s="188"/>
      <c r="E302" s="189" t="s">
        <v>63</v>
      </c>
      <c r="F302" s="316"/>
      <c r="G302" s="316"/>
      <c r="H302" s="316"/>
      <c r="I302" s="167" t="str">
        <f t="shared" si="12"/>
        <v/>
      </c>
      <c r="J302" s="99"/>
    </row>
    <row r="303" spans="1:10" x14ac:dyDescent="0.25">
      <c r="A303" s="684"/>
      <c r="B303" s="685"/>
      <c r="C303" s="595">
        <v>0.27083333333333331</v>
      </c>
      <c r="D303" s="592" t="s">
        <v>37</v>
      </c>
      <c r="E303" s="592" t="s">
        <v>56</v>
      </c>
      <c r="F303" s="593" t="s">
        <v>259</v>
      </c>
      <c r="G303" s="593"/>
      <c r="H303" s="593"/>
      <c r="I303" s="594" t="str">
        <f>IF(AND(ISTEXT(D283),ISTEXT(E283)),IF(AND(ISBLANK(G303),ISBLANK(H303)),"TBD",IF(G303="FFT",E283,IF(H303="FFT",D283,IF(G303&gt;H303,D283,E283)))),"")</f>
        <v>TBD</v>
      </c>
      <c r="J303" s="99"/>
    </row>
    <row r="304" spans="1:10" x14ac:dyDescent="0.25">
      <c r="A304" s="684"/>
      <c r="B304" s="685"/>
      <c r="C304" s="595">
        <v>0.3125</v>
      </c>
      <c r="D304" s="592" t="s">
        <v>33</v>
      </c>
      <c r="E304" s="592" t="s">
        <v>51</v>
      </c>
      <c r="F304" s="593" t="s">
        <v>260</v>
      </c>
      <c r="G304" s="593"/>
      <c r="H304" s="593"/>
      <c r="I304" s="594" t="str">
        <f>IF(AND(ISTEXT(D289),ISTEXT(E289)),IF(AND(ISBLANK(G304),ISBLANK(H304)),"TBD",IF(G304="FFT",E289,IF(H304="FFT",D289,IF(G304&gt;H304,D289,E289)))),"")</f>
        <v>TBD</v>
      </c>
      <c r="J304" s="99"/>
    </row>
    <row r="305" spans="1:10" x14ac:dyDescent="0.25">
      <c r="A305" s="684"/>
      <c r="B305" s="685"/>
      <c r="C305" s="595">
        <v>0.35416666666666669</v>
      </c>
      <c r="D305" s="592" t="s">
        <v>41</v>
      </c>
      <c r="E305" s="592" t="s">
        <v>47</v>
      </c>
      <c r="F305" s="593" t="s">
        <v>261</v>
      </c>
      <c r="G305" s="593"/>
      <c r="H305" s="593"/>
      <c r="I305" s="594" t="str">
        <f>IF(AND(ISTEXT(D269),ISTEXT(E269)),IF(AND(ISBLANK(G305),ISBLANK(H305)),"TBD",IF(G305="FFT",E269,IF(H305="FFT",D269,IF(G305&gt;H305,D269,E269)))),"")</f>
        <v>TBD</v>
      </c>
      <c r="J305" s="99"/>
    </row>
    <row r="306" spans="1:10" x14ac:dyDescent="0.25">
      <c r="A306" s="684" t="s">
        <v>65</v>
      </c>
      <c r="B306" s="685">
        <v>46157</v>
      </c>
      <c r="C306" s="197">
        <v>0.22916666666666666</v>
      </c>
      <c r="D306" s="188"/>
      <c r="E306" s="189" t="s">
        <v>63</v>
      </c>
      <c r="F306" s="316"/>
      <c r="G306" s="316"/>
      <c r="H306" s="316"/>
      <c r="I306" s="167" t="str">
        <f t="shared" si="12"/>
        <v/>
      </c>
      <c r="J306" s="99"/>
    </row>
    <row r="307" spans="1:10" x14ac:dyDescent="0.25">
      <c r="A307" s="684"/>
      <c r="B307" s="685"/>
      <c r="C307" s="595">
        <v>0.27083333333333331</v>
      </c>
      <c r="D307" s="592" t="s">
        <v>56</v>
      </c>
      <c r="E307" s="592" t="s">
        <v>53</v>
      </c>
      <c r="F307" s="593" t="s">
        <v>262</v>
      </c>
      <c r="G307" s="593"/>
      <c r="H307" s="593"/>
      <c r="I307" s="594" t="str">
        <f>IF(AND(ISTEXT(D287),ISTEXT(E287)),IF(AND(ISBLANK(G307),ISBLANK(H307)),"TBD",IF(G307="FFT",E287,IF(H307="FFT",D287,IF(G307&gt;H307,D287,E287)))),"")</f>
        <v>TBD</v>
      </c>
      <c r="J307" s="99"/>
    </row>
    <row r="308" spans="1:10" x14ac:dyDescent="0.25">
      <c r="A308" s="684"/>
      <c r="B308" s="685"/>
      <c r="C308" s="595">
        <v>0.3125</v>
      </c>
      <c r="D308" s="592" t="s">
        <v>37</v>
      </c>
      <c r="E308" s="592" t="s">
        <v>33</v>
      </c>
      <c r="F308" s="593" t="s">
        <v>262</v>
      </c>
      <c r="G308" s="593"/>
      <c r="H308" s="593"/>
      <c r="I308" s="594" t="str">
        <f>IF(AND(ISTEXT(D288),ISTEXT(E288)),IF(AND(ISBLANK(G308),ISBLANK(H308)),"TBD",IF(G308="FFT",E288,IF(H308="FFT",D288,IF(G308&gt;H308,D288,E288)))),"")</f>
        <v>TBD</v>
      </c>
      <c r="J308" s="99"/>
    </row>
    <row r="309" spans="1:10" x14ac:dyDescent="0.25">
      <c r="A309" s="684"/>
      <c r="B309" s="685"/>
      <c r="C309" s="595">
        <v>0.35416666666666669</v>
      </c>
      <c r="D309" s="742" t="s">
        <v>569</v>
      </c>
      <c r="E309" s="743"/>
      <c r="F309" s="593"/>
      <c r="G309" s="593"/>
      <c r="H309" s="593"/>
      <c r="I309" s="594"/>
      <c r="J309" s="99"/>
    </row>
    <row r="310" spans="1:10" x14ac:dyDescent="0.25">
      <c r="A310" s="684" t="s">
        <v>62</v>
      </c>
      <c r="B310" s="685">
        <v>46162</v>
      </c>
      <c r="C310" s="197">
        <v>0.22916666666666666</v>
      </c>
      <c r="D310" s="228"/>
      <c r="E310" s="318" t="s">
        <v>63</v>
      </c>
      <c r="F310" s="206"/>
      <c r="G310" s="206"/>
      <c r="H310" s="206"/>
      <c r="I310" s="178" t="str">
        <f t="shared" si="12"/>
        <v/>
      </c>
      <c r="J310" s="99"/>
    </row>
    <row r="311" spans="1:10" x14ac:dyDescent="0.25">
      <c r="A311" s="684"/>
      <c r="B311" s="685"/>
      <c r="C311" s="602">
        <v>0.27083333333333331</v>
      </c>
      <c r="D311" s="592" t="s">
        <v>53</v>
      </c>
      <c r="E311" s="592" t="s">
        <v>51</v>
      </c>
      <c r="F311" s="593" t="s">
        <v>795</v>
      </c>
      <c r="G311" s="593"/>
      <c r="H311" s="593"/>
      <c r="I311" s="594" t="str">
        <f>IF(AND(ISTEXT(D291),ISTEXT(E291)),IF(AND(ISBLANK(G311),ISBLANK(H311)),"TBD",IF(G311="FFT",E291,IF(H311="FFT",D291,IF(G311&gt;H311,D291,E291)))),"")</f>
        <v>TBD</v>
      </c>
      <c r="J311" s="103"/>
    </row>
    <row r="312" spans="1:10" x14ac:dyDescent="0.25">
      <c r="A312" s="684"/>
      <c r="B312" s="685"/>
      <c r="C312" s="602">
        <v>0.3125</v>
      </c>
      <c r="D312" s="592" t="s">
        <v>37</v>
      </c>
      <c r="E312" s="592" t="s">
        <v>41</v>
      </c>
      <c r="F312" s="593" t="s">
        <v>796</v>
      </c>
      <c r="G312" s="593"/>
      <c r="H312" s="593"/>
      <c r="I312" s="594" t="str">
        <f>IF(AND(ISTEXT(D292),ISTEXT(E292)),IF(AND(ISBLANK(G312),ISBLANK(H312)),"TBD",IF(G312="FFT",E292,IF(H312="FFT",D292,IF(G312&gt;H312,D292,E292)))),"")</f>
        <v>TBD</v>
      </c>
      <c r="J312" s="103"/>
    </row>
    <row r="313" spans="1:10" x14ac:dyDescent="0.25">
      <c r="A313" s="684"/>
      <c r="B313" s="685"/>
      <c r="C313" s="595">
        <v>0.35416666666666669</v>
      </c>
      <c r="D313" s="742" t="s">
        <v>569</v>
      </c>
      <c r="E313" s="744"/>
      <c r="F313" s="614"/>
      <c r="G313" s="614"/>
      <c r="H313" s="614"/>
      <c r="I313" s="615"/>
      <c r="J313" s="103"/>
    </row>
    <row r="314" spans="1:10" x14ac:dyDescent="0.25">
      <c r="A314" s="684" t="s">
        <v>65</v>
      </c>
      <c r="B314" s="685">
        <v>46164</v>
      </c>
      <c r="C314" s="197">
        <v>0.22916666666666666</v>
      </c>
      <c r="D314" s="221"/>
      <c r="E314" s="322" t="s">
        <v>63</v>
      </c>
      <c r="F314" s="222"/>
      <c r="G314" s="222"/>
      <c r="H314" s="222"/>
      <c r="I314" s="177" t="str">
        <f t="shared" si="12"/>
        <v/>
      </c>
      <c r="J314" s="190"/>
    </row>
    <row r="315" spans="1:10" x14ac:dyDescent="0.25">
      <c r="A315" s="684"/>
      <c r="B315" s="685"/>
      <c r="C315" s="602">
        <v>0.27083333333333331</v>
      </c>
      <c r="D315" s="592" t="s">
        <v>654</v>
      </c>
      <c r="E315" s="592" t="s">
        <v>655</v>
      </c>
      <c r="F315" s="593" t="s">
        <v>264</v>
      </c>
      <c r="G315" s="597"/>
      <c r="H315" s="597"/>
      <c r="I315" s="603" t="s">
        <v>102</v>
      </c>
      <c r="J315" s="190"/>
    </row>
    <row r="316" spans="1:10" x14ac:dyDescent="0.25">
      <c r="A316" s="684"/>
      <c r="B316" s="685"/>
      <c r="C316" s="602">
        <v>0.3125</v>
      </c>
      <c r="D316" s="596" t="s">
        <v>652</v>
      </c>
      <c r="E316" s="596" t="s">
        <v>653</v>
      </c>
      <c r="F316" s="593" t="s">
        <v>477</v>
      </c>
      <c r="G316" s="597"/>
      <c r="H316" s="597"/>
      <c r="I316" s="603" t="s">
        <v>102</v>
      </c>
      <c r="J316" s="190"/>
    </row>
    <row r="317" spans="1:10" x14ac:dyDescent="0.25">
      <c r="A317" s="684"/>
      <c r="B317" s="685"/>
      <c r="C317" s="223">
        <v>0.35416666666666669</v>
      </c>
      <c r="D317" s="600"/>
      <c r="E317" s="600"/>
      <c r="F317" s="601"/>
      <c r="G317" s="195"/>
      <c r="H317" s="195"/>
      <c r="I317" s="157"/>
    </row>
    <row r="318" spans="1:10" x14ac:dyDescent="0.25">
      <c r="A318" s="684" t="s">
        <v>62</v>
      </c>
      <c r="B318" s="685">
        <v>46169</v>
      </c>
      <c r="C318" s="197">
        <v>0.22916666666666666</v>
      </c>
      <c r="D318" s="188"/>
      <c r="E318" s="189" t="s">
        <v>63</v>
      </c>
      <c r="F318" s="316"/>
      <c r="G318" s="316"/>
      <c r="H318" s="316"/>
      <c r="I318" s="167" t="str">
        <f t="shared" si="12"/>
        <v/>
      </c>
      <c r="J318" s="190"/>
    </row>
    <row r="319" spans="1:10" x14ac:dyDescent="0.25">
      <c r="A319" s="684"/>
      <c r="B319" s="685"/>
      <c r="C319" s="595">
        <v>0.27083333333333331</v>
      </c>
      <c r="D319" s="596" t="s">
        <v>263</v>
      </c>
      <c r="E319" s="596" t="s">
        <v>263</v>
      </c>
      <c r="F319" s="593" t="s">
        <v>478</v>
      </c>
      <c r="G319" s="593"/>
      <c r="H319" s="593"/>
      <c r="I319" s="594" t="str">
        <f>IF(AND(ISTEXT(D285),ISTEXT(E285)),IF(AND(ISBLANK(G319),ISBLANK(H319)),"TBD",IF(G319="FFT",E285,IF(H319="FFT",D285,IF(G319&gt;H319,D285,E285)))),"")</f>
        <v>TBD</v>
      </c>
      <c r="J319" s="190"/>
    </row>
    <row r="320" spans="1:10" x14ac:dyDescent="0.25">
      <c r="A320" s="684"/>
      <c r="B320" s="685"/>
      <c r="C320" s="223">
        <v>0.3125</v>
      </c>
      <c r="D320" s="600"/>
      <c r="E320" s="600"/>
      <c r="F320" s="601"/>
      <c r="G320" s="195"/>
      <c r="H320" s="195"/>
      <c r="I320" s="157"/>
      <c r="J320" s="190"/>
    </row>
    <row r="321" spans="1:10" x14ac:dyDescent="0.25">
      <c r="A321" s="684"/>
      <c r="B321" s="685"/>
      <c r="C321" s="223">
        <v>0.35416666666666669</v>
      </c>
      <c r="D321" s="600"/>
      <c r="E321" s="600"/>
      <c r="F321" s="601"/>
      <c r="G321" s="195"/>
      <c r="H321" s="195"/>
      <c r="I321" s="157"/>
      <c r="J321" s="190"/>
    </row>
    <row r="322" spans="1:10" x14ac:dyDescent="0.25">
      <c r="A322" s="684" t="s">
        <v>65</v>
      </c>
      <c r="B322" s="685">
        <v>46171</v>
      </c>
      <c r="C322" s="197">
        <v>0.22916666666666666</v>
      </c>
      <c r="D322" s="188"/>
      <c r="E322" s="189" t="s">
        <v>63</v>
      </c>
      <c r="F322" s="316"/>
      <c r="G322" s="316"/>
      <c r="H322" s="316"/>
      <c r="I322" s="167" t="str">
        <f t="shared" si="12"/>
        <v/>
      </c>
      <c r="J322" s="190"/>
    </row>
    <row r="323" spans="1:10" x14ac:dyDescent="0.25">
      <c r="A323" s="684"/>
      <c r="B323" s="685"/>
      <c r="C323" s="595">
        <v>0.27083333333333331</v>
      </c>
      <c r="D323" s="742" t="s">
        <v>734</v>
      </c>
      <c r="E323" s="744"/>
      <c r="F323" s="597" t="s">
        <v>479</v>
      </c>
      <c r="G323" s="593"/>
      <c r="H323" s="593"/>
      <c r="I323" s="594" t="str">
        <f>IF(AND(ISTEXT(D305),ISTEXT(E305)),IF(AND(ISBLANK(G323),ISBLANK(H323)),"TBD",IF(G323="FFT",E305,IF(H323="FFT",D305,IF(G323&gt;H323,D305,E305)))),"")</f>
        <v>TBD</v>
      </c>
      <c r="J323" s="190"/>
    </row>
    <row r="324" spans="1:10" x14ac:dyDescent="0.25">
      <c r="A324" s="684"/>
      <c r="B324" s="685"/>
      <c r="C324" s="223">
        <v>0.3125</v>
      </c>
      <c r="D324" s="195"/>
      <c r="E324" s="195"/>
      <c r="F324" s="345"/>
      <c r="G324" s="195"/>
      <c r="H324" s="195"/>
      <c r="I324" s="157"/>
      <c r="J324" s="190"/>
    </row>
    <row r="325" spans="1:10" x14ac:dyDescent="0.25">
      <c r="A325" s="684"/>
      <c r="B325" s="685"/>
      <c r="C325" s="223">
        <v>0.35416666666666669</v>
      </c>
      <c r="D325" s="195"/>
      <c r="E325" s="195"/>
      <c r="F325" s="345"/>
      <c r="G325" s="195"/>
      <c r="H325" s="195"/>
      <c r="I325" s="157"/>
      <c r="J325" s="190"/>
    </row>
    <row r="326" spans="1:10" x14ac:dyDescent="0.25">
      <c r="A326" s="684" t="s">
        <v>45</v>
      </c>
      <c r="B326" s="685">
        <v>46174</v>
      </c>
      <c r="C326" s="197">
        <v>0.22916666666666666</v>
      </c>
      <c r="D326" s="188"/>
      <c r="E326" s="189" t="s">
        <v>63</v>
      </c>
      <c r="F326" s="344"/>
      <c r="G326" s="344"/>
      <c r="H326" s="344"/>
      <c r="I326" s="167" t="str">
        <f t="shared" ref="I326" si="13">IF(AND(ISTEXT(D326),ISTEXT(E326)),IF(AND(ISBLANK(G326),ISBLANK(H326)),"TBD",IF(G326="FFT",E326,IF(H326="FFT",D326,IF(G326&gt;H326,D326,E326)))),"")</f>
        <v/>
      </c>
      <c r="J326" s="190"/>
    </row>
    <row r="327" spans="1:10" x14ac:dyDescent="0.25">
      <c r="A327" s="684"/>
      <c r="B327" s="685"/>
      <c r="C327" s="223"/>
      <c r="D327" s="600"/>
      <c r="E327" s="600"/>
      <c r="F327" s="601"/>
      <c r="G327" s="195"/>
      <c r="H327" s="195"/>
      <c r="I327" s="157"/>
      <c r="J327" s="190"/>
    </row>
    <row r="328" spans="1:10" x14ac:dyDescent="0.25">
      <c r="A328" s="684"/>
      <c r="B328" s="685"/>
      <c r="C328" s="223"/>
      <c r="D328" s="733"/>
      <c r="E328" s="733"/>
      <c r="F328" s="345"/>
      <c r="G328" s="195"/>
      <c r="H328" s="195"/>
      <c r="I328" s="157"/>
      <c r="J328" s="190"/>
    </row>
    <row r="329" spans="1:10" x14ac:dyDescent="0.25">
      <c r="A329" s="684"/>
      <c r="B329" s="685"/>
      <c r="C329" s="223"/>
      <c r="D329" s="236"/>
      <c r="E329" s="236"/>
      <c r="F329" s="195"/>
      <c r="G329" s="195"/>
      <c r="H329" s="195"/>
      <c r="I329" s="157"/>
      <c r="J329" s="190"/>
    </row>
    <row r="330" spans="1:10" x14ac:dyDescent="0.25">
      <c r="A330" s="324"/>
      <c r="B330" s="685">
        <v>46176</v>
      </c>
      <c r="C330" s="197">
        <v>0.22916666666666666</v>
      </c>
      <c r="D330" s="188"/>
      <c r="E330" s="455" t="s">
        <v>63</v>
      </c>
      <c r="F330" s="348"/>
      <c r="G330" s="348"/>
      <c r="H330" s="348"/>
      <c r="I330" s="167" t="str">
        <f t="shared" ref="I330" si="14">IF(AND(ISTEXT(D330),ISTEXT(E330)),IF(AND(ISBLANK(G330),ISBLANK(H330)),"TBD",IF(G330="FFT",E330,IF(H330="FFT",D330,IF(G330&gt;H330,D330,E330)))),"")</f>
        <v/>
      </c>
    </row>
    <row r="331" spans="1:10" x14ac:dyDescent="0.25">
      <c r="A331" s="324"/>
      <c r="B331" s="685"/>
      <c r="C331" s="223"/>
      <c r="D331" s="195"/>
      <c r="E331" s="195"/>
      <c r="F331" s="345"/>
      <c r="G331" s="195"/>
      <c r="H331" s="195"/>
      <c r="I331" s="157"/>
    </row>
    <row r="332" spans="1:10" x14ac:dyDescent="0.25">
      <c r="A332" s="324"/>
      <c r="B332" s="685"/>
      <c r="C332" s="223"/>
      <c r="D332" s="734"/>
      <c r="E332" s="735"/>
      <c r="F332" s="195"/>
      <c r="G332" s="195"/>
      <c r="H332" s="195"/>
      <c r="I332" s="157"/>
    </row>
    <row r="333" spans="1:10" x14ac:dyDescent="0.25">
      <c r="A333" s="324"/>
      <c r="B333" s="685"/>
      <c r="C333" s="223"/>
      <c r="D333" s="236"/>
      <c r="E333" s="236"/>
      <c r="F333" s="195"/>
      <c r="G333" s="195"/>
      <c r="H333" s="195"/>
      <c r="I333" s="157"/>
    </row>
    <row r="334" spans="1:10" x14ac:dyDescent="0.25">
      <c r="A334" s="324"/>
      <c r="B334" s="324"/>
      <c r="C334" s="324"/>
      <c r="D334" s="324"/>
      <c r="E334" s="324"/>
      <c r="F334" s="324"/>
      <c r="G334" s="324"/>
      <c r="H334" s="324"/>
      <c r="I334" s="324"/>
    </row>
    <row r="335" spans="1:10" x14ac:dyDescent="0.25">
      <c r="A335" s="324"/>
      <c r="B335" s="324"/>
      <c r="C335" s="324"/>
      <c r="D335" s="324"/>
      <c r="E335" s="324"/>
      <c r="F335" s="324"/>
      <c r="G335" s="324"/>
      <c r="H335" s="324"/>
      <c r="I335" s="324"/>
    </row>
    <row r="336" spans="1:10" x14ac:dyDescent="0.25">
      <c r="A336" s="324"/>
      <c r="B336" s="324"/>
      <c r="C336" s="324"/>
      <c r="D336" s="324"/>
      <c r="E336" s="324"/>
      <c r="F336" s="324"/>
      <c r="G336" s="324"/>
      <c r="H336" s="324"/>
      <c r="I336" s="324"/>
    </row>
    <row r="337" spans="1:10" x14ac:dyDescent="0.25">
      <c r="A337" s="324"/>
      <c r="B337" s="324"/>
      <c r="C337" s="324"/>
      <c r="D337" s="324"/>
      <c r="E337" s="324"/>
      <c r="F337" s="324"/>
      <c r="G337" s="324"/>
      <c r="H337" s="324"/>
      <c r="I337" s="324"/>
    </row>
    <row r="338" spans="1:10" x14ac:dyDescent="0.25">
      <c r="A338" s="340"/>
      <c r="B338" s="340"/>
      <c r="C338" s="340"/>
      <c r="D338" s="340"/>
      <c r="E338" s="340"/>
      <c r="F338" s="340"/>
      <c r="G338" s="340"/>
      <c r="H338" s="340"/>
      <c r="I338" s="181"/>
      <c r="J338" s="340"/>
    </row>
    <row r="339" spans="1:10" x14ac:dyDescent="0.25">
      <c r="A339" s="340"/>
      <c r="B339" s="340"/>
      <c r="C339" s="340"/>
      <c r="D339" s="340"/>
      <c r="E339" s="340"/>
      <c r="F339" s="340"/>
      <c r="G339" s="340"/>
      <c r="H339" s="340"/>
      <c r="I339" s="181"/>
      <c r="J339" s="340"/>
    </row>
    <row r="340" spans="1:10" x14ac:dyDescent="0.25">
      <c r="A340" s="340"/>
      <c r="B340" s="340"/>
      <c r="C340" s="340"/>
      <c r="D340" s="340"/>
      <c r="E340" s="340"/>
      <c r="F340" s="340"/>
      <c r="G340" s="340"/>
      <c r="H340" s="340"/>
      <c r="I340" s="181"/>
      <c r="J340" s="340"/>
    </row>
    <row r="341" spans="1:10" x14ac:dyDescent="0.25">
      <c r="A341" s="340"/>
      <c r="B341" s="340"/>
      <c r="C341" s="340"/>
      <c r="D341" s="340"/>
      <c r="E341" s="340"/>
      <c r="F341" s="340"/>
      <c r="G341" s="340"/>
      <c r="H341" s="340"/>
      <c r="I341" s="181"/>
      <c r="J341" s="340"/>
    </row>
    <row r="342" spans="1:10" x14ac:dyDescent="0.25">
      <c r="A342" s="340"/>
      <c r="B342" s="340"/>
      <c r="C342" s="340"/>
      <c r="D342" s="340"/>
      <c r="E342" s="340"/>
      <c r="F342" s="340"/>
      <c r="G342" s="340"/>
      <c r="H342" s="340"/>
      <c r="I342" s="181"/>
      <c r="J342" s="340"/>
    </row>
    <row r="343" spans="1:10" x14ac:dyDescent="0.25">
      <c r="A343" s="340"/>
      <c r="B343" s="340"/>
      <c r="C343" s="340"/>
      <c r="D343" s="340"/>
      <c r="E343" s="340"/>
      <c r="F343" s="340"/>
      <c r="G343" s="340"/>
      <c r="H343" s="340"/>
      <c r="I343" s="181"/>
      <c r="J343" s="340"/>
    </row>
    <row r="344" spans="1:10" x14ac:dyDescent="0.25">
      <c r="A344" s="340"/>
      <c r="B344" s="340"/>
      <c r="C344" s="340"/>
      <c r="D344" s="340"/>
      <c r="E344" s="340"/>
      <c r="F344" s="340"/>
      <c r="G344" s="340"/>
      <c r="H344" s="340"/>
      <c r="I344" s="181"/>
      <c r="J344" s="340"/>
    </row>
    <row r="345" spans="1:10" x14ac:dyDescent="0.25">
      <c r="A345" s="340"/>
      <c r="B345" s="340"/>
      <c r="C345" s="340"/>
      <c r="D345" s="340"/>
      <c r="E345" s="340"/>
      <c r="F345" s="340"/>
      <c r="G345" s="340"/>
      <c r="H345" s="340"/>
      <c r="I345" s="181"/>
      <c r="J345" s="340"/>
    </row>
    <row r="346" spans="1:10" x14ac:dyDescent="0.25">
      <c r="A346" s="340"/>
      <c r="B346" s="340"/>
      <c r="C346" s="340"/>
      <c r="D346" s="340"/>
      <c r="E346" s="340"/>
      <c r="F346" s="340"/>
      <c r="G346" s="340"/>
      <c r="H346" s="340"/>
      <c r="I346" s="181"/>
      <c r="J346" s="340"/>
    </row>
    <row r="347" spans="1:10" x14ac:dyDescent="0.25">
      <c r="A347" s="340"/>
      <c r="B347" s="340"/>
      <c r="C347" s="340"/>
      <c r="D347" s="340"/>
      <c r="E347" s="340"/>
      <c r="F347" s="340"/>
      <c r="G347" s="340"/>
      <c r="H347" s="340"/>
      <c r="I347" s="181"/>
      <c r="J347" s="340"/>
    </row>
    <row r="348" spans="1:10" x14ac:dyDescent="0.25">
      <c r="A348" s="340"/>
      <c r="B348" s="340"/>
      <c r="C348" s="340"/>
      <c r="D348" s="340"/>
      <c r="E348" s="340"/>
      <c r="F348" s="340"/>
      <c r="G348" s="340"/>
      <c r="H348" s="340"/>
      <c r="I348" s="181"/>
      <c r="J348" s="340"/>
    </row>
    <row r="349" spans="1:10" x14ac:dyDescent="0.25">
      <c r="A349" s="340"/>
      <c r="B349" s="340"/>
      <c r="C349" s="340"/>
      <c r="D349" s="340"/>
      <c r="E349" s="340"/>
      <c r="F349" s="340"/>
      <c r="G349" s="340"/>
      <c r="H349" s="340"/>
      <c r="I349" s="181"/>
      <c r="J349" s="340"/>
    </row>
    <row r="350" spans="1:10" x14ac:dyDescent="0.25">
      <c r="A350" s="340"/>
      <c r="B350" s="340"/>
      <c r="C350" s="340"/>
      <c r="D350" s="340"/>
      <c r="E350" s="340"/>
      <c r="F350" s="340"/>
      <c r="G350" s="340"/>
      <c r="H350" s="340"/>
      <c r="I350" s="181"/>
      <c r="J350" s="340"/>
    </row>
    <row r="351" spans="1:10" x14ac:dyDescent="0.25">
      <c r="A351" s="340"/>
      <c r="B351" s="340"/>
      <c r="C351" s="340"/>
      <c r="D351" s="340"/>
      <c r="E351" s="340"/>
      <c r="F351" s="340"/>
      <c r="G351" s="340"/>
      <c r="H351" s="340"/>
      <c r="I351" s="181"/>
      <c r="J351" s="340"/>
    </row>
    <row r="352" spans="1:10" x14ac:dyDescent="0.25">
      <c r="A352" s="340"/>
      <c r="B352" s="340"/>
      <c r="C352" s="340"/>
      <c r="D352" s="340"/>
      <c r="E352" s="340"/>
      <c r="F352" s="340"/>
      <c r="G352" s="340"/>
      <c r="H352" s="340"/>
      <c r="I352" s="181"/>
      <c r="J352" s="340"/>
    </row>
    <row r="353" spans="6:10" x14ac:dyDescent="0.25">
      <c r="F353" s="340"/>
      <c r="G353" s="340"/>
      <c r="H353" s="340"/>
      <c r="I353" s="181"/>
      <c r="J353" s="340"/>
    </row>
    <row r="354" spans="6:10" x14ac:dyDescent="0.25">
      <c r="F354" s="340"/>
      <c r="G354" s="340"/>
      <c r="H354" s="340"/>
      <c r="I354" s="181"/>
      <c r="J354" s="340"/>
    </row>
    <row r="355" spans="6:10" x14ac:dyDescent="0.25">
      <c r="F355" s="340"/>
      <c r="G355" s="340"/>
      <c r="H355" s="340"/>
      <c r="I355" s="181"/>
      <c r="J355" s="340"/>
    </row>
    <row r="356" spans="6:10" x14ac:dyDescent="0.25">
      <c r="F356" s="340"/>
      <c r="G356" s="340"/>
      <c r="H356" s="340"/>
      <c r="I356" s="181"/>
      <c r="J356" s="340"/>
    </row>
    <row r="357" spans="6:10" x14ac:dyDescent="0.25">
      <c r="F357" s="340"/>
      <c r="G357" s="340"/>
      <c r="H357" s="340"/>
      <c r="I357" s="181"/>
      <c r="J357" s="340"/>
    </row>
    <row r="358" spans="6:10" x14ac:dyDescent="0.25">
      <c r="F358" s="340"/>
      <c r="G358" s="340"/>
      <c r="H358" s="340"/>
      <c r="I358" s="181"/>
      <c r="J358" s="340"/>
    </row>
    <row r="359" spans="6:10" x14ac:dyDescent="0.25">
      <c r="F359" s="340"/>
      <c r="G359" s="340"/>
      <c r="H359" s="340"/>
      <c r="I359" s="181"/>
      <c r="J359" s="340"/>
    </row>
    <row r="360" spans="6:10" x14ac:dyDescent="0.25">
      <c r="F360" s="340"/>
      <c r="G360" s="340"/>
      <c r="H360" s="340"/>
      <c r="I360" s="181"/>
      <c r="J360" s="340"/>
    </row>
    <row r="361" spans="6:10" x14ac:dyDescent="0.25">
      <c r="F361" s="340"/>
      <c r="G361" s="340"/>
      <c r="H361" s="340"/>
      <c r="I361" s="181"/>
      <c r="J361" s="340"/>
    </row>
    <row r="362" spans="6:10" x14ac:dyDescent="0.25">
      <c r="F362" s="340"/>
      <c r="G362" s="340"/>
      <c r="H362" s="340"/>
      <c r="I362" s="181"/>
      <c r="J362" s="340"/>
    </row>
    <row r="363" spans="6:10" x14ac:dyDescent="0.25">
      <c r="F363" s="340"/>
      <c r="G363" s="340"/>
      <c r="H363" s="340"/>
      <c r="I363" s="181"/>
      <c r="J363" s="340"/>
    </row>
    <row r="364" spans="6:10" x14ac:dyDescent="0.25">
      <c r="F364" s="340"/>
      <c r="G364" s="340"/>
      <c r="H364" s="340"/>
      <c r="I364" s="181"/>
      <c r="J364" s="340"/>
    </row>
    <row r="365" spans="6:10" x14ac:dyDescent="0.25">
      <c r="F365" s="340"/>
      <c r="G365" s="340"/>
      <c r="H365" s="340"/>
      <c r="I365" s="181"/>
      <c r="J365" s="340"/>
    </row>
    <row r="366" spans="6:10" x14ac:dyDescent="0.25">
      <c r="F366" s="340"/>
      <c r="G366" s="340"/>
      <c r="H366" s="340"/>
      <c r="I366" s="181"/>
      <c r="J366" s="340"/>
    </row>
    <row r="367" spans="6:10" x14ac:dyDescent="0.25">
      <c r="F367" s="340"/>
      <c r="G367" s="340"/>
      <c r="H367" s="340"/>
      <c r="I367" s="181"/>
      <c r="J367" s="340"/>
    </row>
    <row r="368" spans="6:10" x14ac:dyDescent="0.25">
      <c r="F368" s="340"/>
      <c r="G368" s="340"/>
      <c r="H368" s="340"/>
      <c r="I368" s="181"/>
      <c r="J368" s="340"/>
    </row>
    <row r="369" spans="6:13" x14ac:dyDescent="0.25">
      <c r="F369" s="340"/>
      <c r="G369" s="340"/>
      <c r="H369" s="340"/>
      <c r="I369" s="181"/>
      <c r="J369" s="340"/>
    </row>
    <row r="370" spans="6:13" x14ac:dyDescent="0.25">
      <c r="F370" s="340"/>
      <c r="G370" s="340"/>
      <c r="H370" s="340"/>
      <c r="I370" s="181"/>
      <c r="J370" s="340"/>
    </row>
    <row r="371" spans="6:13" x14ac:dyDescent="0.25">
      <c r="F371" s="340"/>
      <c r="G371" s="340"/>
      <c r="H371" s="340"/>
      <c r="I371" s="181"/>
      <c r="J371" s="340"/>
    </row>
    <row r="372" spans="6:13" x14ac:dyDescent="0.25">
      <c r="F372" s="340"/>
      <c r="G372" s="340"/>
      <c r="H372" s="340"/>
      <c r="I372" s="181"/>
      <c r="J372" s="340"/>
    </row>
    <row r="373" spans="6:13" x14ac:dyDescent="0.25">
      <c r="F373" s="340"/>
      <c r="G373" s="340"/>
      <c r="H373" s="340"/>
      <c r="I373" s="181"/>
      <c r="J373" s="340"/>
    </row>
    <row r="374" spans="6:13" x14ac:dyDescent="0.25">
      <c r="F374" s="340"/>
      <c r="G374" s="340"/>
      <c r="H374" s="340"/>
      <c r="I374" s="181"/>
      <c r="J374" s="340"/>
    </row>
    <row r="375" spans="6:13" x14ac:dyDescent="0.25">
      <c r="F375" s="340"/>
      <c r="G375" s="340"/>
      <c r="H375" s="340"/>
      <c r="I375" s="181"/>
      <c r="J375" s="340"/>
    </row>
    <row r="376" spans="6:13" x14ac:dyDescent="0.25">
      <c r="F376" s="340"/>
      <c r="G376" s="340"/>
      <c r="H376" s="340"/>
      <c r="I376" s="181"/>
      <c r="J376" s="340"/>
    </row>
    <row r="377" spans="6:13" x14ac:dyDescent="0.25">
      <c r="F377" s="340"/>
      <c r="G377" s="340"/>
      <c r="H377" s="340"/>
      <c r="I377" s="181"/>
      <c r="J377" s="340"/>
    </row>
    <row r="378" spans="6:13" x14ac:dyDescent="0.25">
      <c r="F378" s="340"/>
      <c r="G378" s="340"/>
      <c r="H378" s="340"/>
      <c r="I378" s="181"/>
      <c r="J378" s="340"/>
    </row>
    <row r="379" spans="6:13" x14ac:dyDescent="0.25">
      <c r="F379" s="340"/>
      <c r="G379" s="340"/>
      <c r="H379" s="340"/>
      <c r="I379" s="181"/>
      <c r="J379" s="340"/>
    </row>
    <row r="380" spans="6:13" x14ac:dyDescent="0.25">
      <c r="F380" s="340"/>
      <c r="G380" s="340"/>
      <c r="H380" s="340"/>
      <c r="I380" s="181"/>
      <c r="J380" s="340"/>
    </row>
    <row r="381" spans="6:13" x14ac:dyDescent="0.25">
      <c r="F381" s="340"/>
      <c r="G381" s="340"/>
      <c r="H381" s="340"/>
      <c r="I381" s="181"/>
      <c r="J381" s="340"/>
    </row>
    <row r="382" spans="6:13" x14ac:dyDescent="0.25">
      <c r="F382" s="340"/>
      <c r="G382" s="340"/>
      <c r="H382" s="340"/>
      <c r="I382" s="181"/>
      <c r="J382" s="340"/>
    </row>
    <row r="383" spans="6:13" x14ac:dyDescent="0.25">
      <c r="F383" s="340"/>
      <c r="G383" s="340"/>
      <c r="H383" s="340"/>
      <c r="I383" s="181"/>
      <c r="J383" s="340"/>
    </row>
    <row r="384" spans="6:13" x14ac:dyDescent="0.25">
      <c r="F384" s="340"/>
      <c r="G384" s="340"/>
      <c r="H384" s="340"/>
      <c r="I384" s="181"/>
      <c r="J384" s="340"/>
      <c r="K384" s="340"/>
      <c r="L384" s="340"/>
      <c r="M384" s="340"/>
    </row>
    <row r="385" spans="6:13" x14ac:dyDescent="0.25">
      <c r="F385" s="340"/>
      <c r="G385" s="340"/>
      <c r="H385" s="340"/>
      <c r="I385" s="181"/>
      <c r="J385" s="340"/>
      <c r="K385" s="340"/>
      <c r="L385" s="340"/>
      <c r="M385" s="340"/>
    </row>
    <row r="386" spans="6:13" x14ac:dyDescent="0.25">
      <c r="F386" s="340"/>
      <c r="G386" s="340"/>
      <c r="H386" s="340"/>
      <c r="I386" s="181"/>
      <c r="J386" s="340"/>
      <c r="K386" s="340"/>
      <c r="L386" s="340"/>
      <c r="M386" s="340"/>
    </row>
    <row r="387" spans="6:13" x14ac:dyDescent="0.25">
      <c r="F387" s="340"/>
      <c r="G387" s="340"/>
      <c r="H387" s="340"/>
      <c r="I387" s="181"/>
      <c r="J387" s="340"/>
      <c r="K387" s="340"/>
      <c r="L387" s="340"/>
      <c r="M387" s="340"/>
    </row>
    <row r="388" spans="6:13" x14ac:dyDescent="0.25">
      <c r="F388" s="340"/>
      <c r="G388" s="340"/>
      <c r="H388" s="340"/>
      <c r="I388" s="181"/>
      <c r="J388" s="340"/>
      <c r="K388" s="340"/>
      <c r="L388" s="340"/>
      <c r="M388" s="340"/>
    </row>
    <row r="389" spans="6:13" x14ac:dyDescent="0.25">
      <c r="F389" s="340"/>
      <c r="G389" s="340"/>
      <c r="H389" s="340"/>
      <c r="I389" s="181"/>
      <c r="J389" s="340"/>
      <c r="K389" s="340"/>
      <c r="L389" s="340"/>
      <c r="M389" s="340"/>
    </row>
    <row r="390" spans="6:13" x14ac:dyDescent="0.25">
      <c r="F390" s="340"/>
      <c r="G390" s="340"/>
      <c r="H390" s="340"/>
      <c r="I390" s="181"/>
      <c r="J390" s="340"/>
      <c r="K390" s="340"/>
      <c r="L390" s="340"/>
      <c r="M390" s="340"/>
    </row>
    <row r="391" spans="6:13" x14ac:dyDescent="0.25">
      <c r="F391" s="340"/>
      <c r="G391" s="340"/>
      <c r="H391" s="340"/>
      <c r="I391" s="181"/>
      <c r="J391" s="340"/>
      <c r="K391" s="340"/>
      <c r="L391" s="340"/>
      <c r="M391" s="340"/>
    </row>
    <row r="392" spans="6:13" x14ac:dyDescent="0.25">
      <c r="F392" s="340"/>
      <c r="G392" s="340"/>
      <c r="H392" s="340"/>
      <c r="I392" s="181"/>
      <c r="J392" s="340"/>
      <c r="K392" s="340"/>
      <c r="L392" s="340"/>
      <c r="M392" s="340"/>
    </row>
    <row r="393" spans="6:13" x14ac:dyDescent="0.25">
      <c r="F393" s="340"/>
      <c r="G393" s="340"/>
      <c r="H393" s="340"/>
      <c r="I393" s="181"/>
      <c r="J393" s="340"/>
      <c r="K393" s="340"/>
      <c r="L393" s="340"/>
      <c r="M393" s="340"/>
    </row>
    <row r="394" spans="6:13" x14ac:dyDescent="0.25">
      <c r="F394" s="340"/>
      <c r="G394" s="340"/>
      <c r="H394" s="340"/>
      <c r="I394" s="181"/>
      <c r="J394" s="340"/>
      <c r="K394" s="340"/>
      <c r="L394" s="340"/>
      <c r="M394" s="340"/>
    </row>
    <row r="395" spans="6:13" x14ac:dyDescent="0.25">
      <c r="F395" s="340"/>
      <c r="G395" s="340"/>
      <c r="H395" s="340"/>
      <c r="I395" s="181"/>
      <c r="J395" s="340"/>
      <c r="K395" s="340"/>
      <c r="L395" s="340"/>
      <c r="M395" s="340"/>
    </row>
    <row r="396" spans="6:13" x14ac:dyDescent="0.25">
      <c r="F396" s="340"/>
      <c r="G396" s="340"/>
      <c r="H396" s="340"/>
      <c r="I396" s="181"/>
      <c r="J396" s="340"/>
      <c r="K396" s="340"/>
      <c r="L396" s="340"/>
      <c r="M396" s="340"/>
    </row>
    <row r="397" spans="6:13" x14ac:dyDescent="0.25">
      <c r="F397" s="340"/>
      <c r="G397" s="340"/>
      <c r="H397" s="340"/>
      <c r="I397" s="181"/>
      <c r="J397" s="340"/>
      <c r="K397" s="340"/>
      <c r="L397" s="340"/>
      <c r="M397" s="340"/>
    </row>
    <row r="398" spans="6:13" x14ac:dyDescent="0.25">
      <c r="F398" s="340"/>
      <c r="G398" s="340"/>
      <c r="H398" s="340"/>
      <c r="I398" s="181"/>
      <c r="J398" s="340"/>
      <c r="K398" s="340"/>
      <c r="L398" s="340"/>
      <c r="M398" s="340"/>
    </row>
    <row r="399" spans="6:13" x14ac:dyDescent="0.25">
      <c r="F399" s="340"/>
      <c r="G399" s="340"/>
      <c r="H399" s="340"/>
      <c r="I399" s="181"/>
      <c r="J399" s="340"/>
      <c r="K399" s="340"/>
      <c r="L399" s="340"/>
      <c r="M399" s="340"/>
    </row>
    <row r="400" spans="6:13" x14ac:dyDescent="0.25">
      <c r="F400" s="340"/>
      <c r="G400" s="340"/>
      <c r="H400" s="340"/>
      <c r="I400" s="181"/>
      <c r="J400" s="340"/>
      <c r="K400" s="340"/>
      <c r="L400" s="340"/>
      <c r="M400" s="340"/>
    </row>
    <row r="401" spans="6:13" x14ac:dyDescent="0.25">
      <c r="F401" s="340"/>
      <c r="G401" s="340"/>
      <c r="H401" s="340"/>
      <c r="I401" s="181"/>
      <c r="J401" s="340"/>
      <c r="K401" s="340"/>
      <c r="L401" s="340"/>
      <c r="M401" s="340"/>
    </row>
    <row r="402" spans="6:13" x14ac:dyDescent="0.25">
      <c r="F402" s="340"/>
      <c r="G402" s="340"/>
      <c r="H402" s="340"/>
      <c r="I402" s="181"/>
      <c r="J402" s="340"/>
      <c r="K402" s="340"/>
      <c r="L402" s="340"/>
      <c r="M402" s="340"/>
    </row>
    <row r="403" spans="6:13" x14ac:dyDescent="0.25">
      <c r="F403" s="340"/>
      <c r="G403" s="340"/>
      <c r="H403" s="340"/>
      <c r="I403" s="181"/>
      <c r="J403" s="340"/>
      <c r="K403" s="340"/>
      <c r="L403" s="340"/>
      <c r="M403" s="340"/>
    </row>
    <row r="404" spans="6:13" x14ac:dyDescent="0.25">
      <c r="F404" s="340"/>
      <c r="G404" s="340"/>
      <c r="H404" s="340"/>
      <c r="I404" s="181"/>
      <c r="J404" s="340"/>
      <c r="K404" s="340"/>
      <c r="L404" s="340"/>
      <c r="M404" s="340"/>
    </row>
    <row r="405" spans="6:13" x14ac:dyDescent="0.25">
      <c r="F405" s="340"/>
      <c r="G405" s="340"/>
      <c r="H405" s="340"/>
      <c r="I405" s="181"/>
      <c r="J405" s="340"/>
      <c r="K405" s="340"/>
      <c r="L405" s="340"/>
      <c r="M405" s="340"/>
    </row>
    <row r="406" spans="6:13" x14ac:dyDescent="0.25">
      <c r="F406" s="340"/>
      <c r="G406" s="340"/>
      <c r="H406" s="340"/>
      <c r="I406" s="181"/>
      <c r="J406" s="340"/>
      <c r="K406" s="340"/>
      <c r="L406" s="340"/>
      <c r="M406" s="340"/>
    </row>
    <row r="407" spans="6:13" x14ac:dyDescent="0.25">
      <c r="F407" s="340"/>
      <c r="G407" s="340"/>
      <c r="H407" s="340"/>
      <c r="I407" s="181"/>
      <c r="J407" s="340"/>
      <c r="K407" s="340"/>
      <c r="L407" s="340"/>
      <c r="M407" s="340"/>
    </row>
    <row r="408" spans="6:13" x14ac:dyDescent="0.25">
      <c r="F408" s="340"/>
      <c r="G408" s="340"/>
      <c r="H408" s="340"/>
      <c r="I408" s="181"/>
      <c r="J408" s="340"/>
      <c r="K408" s="340"/>
      <c r="L408" s="340"/>
      <c r="M408" s="340"/>
    </row>
    <row r="409" spans="6:13" x14ac:dyDescent="0.25">
      <c r="F409" s="340"/>
      <c r="G409" s="340"/>
      <c r="H409" s="340"/>
      <c r="I409" s="181"/>
      <c r="J409" s="340"/>
      <c r="K409" s="340"/>
      <c r="L409" s="340"/>
      <c r="M409" s="340"/>
    </row>
    <row r="410" spans="6:13" x14ac:dyDescent="0.25">
      <c r="F410" s="340"/>
      <c r="G410" s="340"/>
      <c r="H410" s="340"/>
      <c r="I410" s="181"/>
      <c r="J410" s="340"/>
      <c r="K410" s="340"/>
      <c r="L410" s="340"/>
      <c r="M410" s="340"/>
    </row>
    <row r="411" spans="6:13" x14ac:dyDescent="0.25">
      <c r="F411" s="340"/>
      <c r="G411" s="340"/>
      <c r="H411" s="340"/>
      <c r="I411" s="181"/>
      <c r="J411" s="340"/>
      <c r="K411" s="340"/>
      <c r="L411" s="340"/>
      <c r="M411" s="340"/>
    </row>
    <row r="412" spans="6:13" x14ac:dyDescent="0.25">
      <c r="F412" s="340"/>
      <c r="G412" s="340"/>
      <c r="H412" s="340"/>
      <c r="I412" s="181"/>
      <c r="J412" s="340"/>
      <c r="K412" s="340"/>
      <c r="L412" s="340"/>
      <c r="M412" s="340"/>
    </row>
    <row r="413" spans="6:13" x14ac:dyDescent="0.25">
      <c r="F413" s="340"/>
      <c r="G413" s="340"/>
      <c r="H413" s="340"/>
      <c r="I413" s="181"/>
      <c r="J413" s="340"/>
      <c r="K413" s="340"/>
      <c r="L413" s="340"/>
      <c r="M413" s="340"/>
    </row>
    <row r="414" spans="6:13" x14ac:dyDescent="0.25">
      <c r="F414" s="340"/>
      <c r="G414" s="340"/>
      <c r="H414" s="340"/>
      <c r="I414" s="181"/>
      <c r="J414" s="340"/>
      <c r="K414" s="340"/>
      <c r="L414" s="340"/>
      <c r="M414" s="340"/>
    </row>
    <row r="415" spans="6:13" x14ac:dyDescent="0.25">
      <c r="F415" s="340"/>
      <c r="G415" s="340"/>
      <c r="H415" s="340"/>
      <c r="I415" s="181"/>
      <c r="J415" s="340"/>
      <c r="K415" s="340"/>
      <c r="L415" s="340"/>
      <c r="M415" s="340"/>
    </row>
    <row r="416" spans="6:13" x14ac:dyDescent="0.25">
      <c r="F416" s="340"/>
      <c r="G416" s="340"/>
      <c r="H416" s="340"/>
      <c r="I416" s="181"/>
      <c r="J416" s="340"/>
      <c r="K416" s="340"/>
      <c r="L416" s="340"/>
      <c r="M416" s="340"/>
    </row>
    <row r="417" spans="6:13" x14ac:dyDescent="0.25">
      <c r="F417" s="340"/>
      <c r="G417" s="340"/>
      <c r="H417" s="340"/>
      <c r="I417" s="181"/>
      <c r="J417" s="340"/>
      <c r="K417" s="340"/>
      <c r="L417" s="340"/>
      <c r="M417" s="340"/>
    </row>
    <row r="418" spans="6:13" x14ac:dyDescent="0.25">
      <c r="F418" s="340"/>
      <c r="G418" s="340"/>
      <c r="H418" s="340"/>
      <c r="I418" s="181"/>
      <c r="J418" s="340"/>
      <c r="K418" s="340"/>
      <c r="L418" s="340"/>
      <c r="M418" s="340"/>
    </row>
    <row r="419" spans="6:13" x14ac:dyDescent="0.25">
      <c r="F419" s="340"/>
      <c r="G419" s="340"/>
      <c r="H419" s="340"/>
      <c r="I419" s="181"/>
      <c r="J419" s="340"/>
      <c r="K419" s="340"/>
      <c r="L419" s="340"/>
      <c r="M419" s="340"/>
    </row>
    <row r="420" spans="6:13" x14ac:dyDescent="0.25">
      <c r="F420" s="340"/>
      <c r="G420" s="340"/>
      <c r="H420" s="340"/>
      <c r="I420" s="181"/>
      <c r="J420" s="340"/>
      <c r="K420" s="340"/>
      <c r="L420" s="340"/>
      <c r="M420" s="340"/>
    </row>
    <row r="421" spans="6:13" x14ac:dyDescent="0.25">
      <c r="F421" s="340"/>
      <c r="G421" s="340"/>
      <c r="H421" s="340"/>
      <c r="I421" s="181"/>
      <c r="J421" s="340"/>
      <c r="K421" s="340"/>
      <c r="L421" s="340"/>
      <c r="M421" s="340"/>
    </row>
    <row r="422" spans="6:13" x14ac:dyDescent="0.25">
      <c r="F422" s="340"/>
      <c r="G422" s="340"/>
      <c r="H422" s="340"/>
      <c r="I422" s="181"/>
      <c r="J422" s="340"/>
      <c r="K422" s="340"/>
      <c r="L422" s="340"/>
      <c r="M422" s="340"/>
    </row>
    <row r="423" spans="6:13" x14ac:dyDescent="0.25">
      <c r="F423" s="340"/>
      <c r="G423" s="340"/>
      <c r="H423" s="340"/>
      <c r="I423" s="181"/>
      <c r="J423" s="340"/>
      <c r="K423" s="340"/>
      <c r="L423" s="340"/>
      <c r="M423" s="340"/>
    </row>
    <row r="424" spans="6:13" x14ac:dyDescent="0.25">
      <c r="F424" s="340"/>
      <c r="G424" s="340"/>
      <c r="H424" s="340"/>
      <c r="I424" s="181"/>
      <c r="J424" s="340"/>
      <c r="K424" s="340"/>
      <c r="L424" s="340"/>
      <c r="M424" s="340"/>
    </row>
    <row r="425" spans="6:13" x14ac:dyDescent="0.25">
      <c r="F425" s="340"/>
      <c r="G425" s="340"/>
      <c r="H425" s="340"/>
      <c r="I425" s="181"/>
      <c r="J425" s="340"/>
      <c r="K425" s="340"/>
      <c r="L425" s="340"/>
      <c r="M425" s="340"/>
    </row>
    <row r="426" spans="6:13" x14ac:dyDescent="0.25">
      <c r="F426" s="340"/>
      <c r="G426" s="340"/>
      <c r="H426" s="340"/>
      <c r="I426" s="181"/>
      <c r="J426" s="340"/>
      <c r="K426" s="340"/>
      <c r="L426" s="340"/>
      <c r="M426" s="340"/>
    </row>
    <row r="427" spans="6:13" x14ac:dyDescent="0.25">
      <c r="F427" s="340"/>
      <c r="G427" s="340"/>
      <c r="H427" s="340"/>
      <c r="I427" s="181"/>
      <c r="J427" s="340"/>
      <c r="K427" s="340"/>
      <c r="L427" s="340"/>
      <c r="M427" s="340"/>
    </row>
    <row r="428" spans="6:13" x14ac:dyDescent="0.25">
      <c r="F428" s="340"/>
      <c r="G428" s="340"/>
      <c r="H428" s="340"/>
      <c r="I428" s="181"/>
      <c r="J428" s="340"/>
      <c r="K428" s="340"/>
      <c r="L428" s="340"/>
      <c r="M428" s="340"/>
    </row>
    <row r="429" spans="6:13" x14ac:dyDescent="0.25">
      <c r="F429" s="340"/>
      <c r="G429" s="340"/>
      <c r="H429" s="340"/>
      <c r="I429" s="181"/>
      <c r="J429" s="340"/>
      <c r="K429" s="340"/>
      <c r="L429" s="340"/>
      <c r="M429" s="340"/>
    </row>
    <row r="430" spans="6:13" x14ac:dyDescent="0.25">
      <c r="F430" s="340"/>
      <c r="G430" s="340"/>
      <c r="H430" s="340"/>
      <c r="I430" s="181"/>
      <c r="J430" s="340"/>
      <c r="K430" s="340"/>
      <c r="L430" s="340"/>
      <c r="M430" s="340"/>
    </row>
    <row r="431" spans="6:13" x14ac:dyDescent="0.25">
      <c r="F431" s="340"/>
      <c r="G431" s="340"/>
      <c r="H431" s="340"/>
      <c r="I431" s="181"/>
      <c r="J431" s="340"/>
      <c r="K431" s="340"/>
      <c r="L431" s="340"/>
      <c r="M431" s="340"/>
    </row>
    <row r="432" spans="6:13" x14ac:dyDescent="0.25">
      <c r="F432" s="340"/>
      <c r="G432" s="340"/>
      <c r="H432" s="340"/>
      <c r="I432" s="181"/>
      <c r="J432" s="340"/>
      <c r="K432" s="340"/>
      <c r="L432" s="340"/>
      <c r="M432" s="340"/>
    </row>
    <row r="433" spans="6:13" x14ac:dyDescent="0.25">
      <c r="F433" s="340"/>
      <c r="G433" s="340"/>
      <c r="H433" s="340"/>
      <c r="I433" s="181"/>
      <c r="J433" s="340"/>
      <c r="K433" s="340"/>
      <c r="L433" s="340"/>
      <c r="M433" s="340"/>
    </row>
    <row r="434" spans="6:13" x14ac:dyDescent="0.25">
      <c r="F434" s="340"/>
      <c r="G434" s="340"/>
      <c r="H434" s="340"/>
      <c r="I434" s="181"/>
      <c r="J434" s="340"/>
      <c r="K434" s="340"/>
      <c r="L434" s="340"/>
      <c r="M434" s="340"/>
    </row>
    <row r="435" spans="6:13" x14ac:dyDescent="0.25">
      <c r="F435" s="340"/>
      <c r="G435" s="340"/>
      <c r="H435" s="340"/>
      <c r="I435" s="181"/>
      <c r="J435" s="340"/>
      <c r="K435" s="340"/>
      <c r="L435" s="340"/>
      <c r="M435" s="340"/>
    </row>
    <row r="436" spans="6:13" x14ac:dyDescent="0.25">
      <c r="F436" s="340"/>
      <c r="G436" s="340"/>
      <c r="H436" s="340"/>
      <c r="I436" s="181"/>
      <c r="J436" s="340"/>
      <c r="K436" s="340"/>
      <c r="L436" s="340"/>
      <c r="M436" s="340"/>
    </row>
    <row r="437" spans="6:13" x14ac:dyDescent="0.25">
      <c r="F437" s="340"/>
      <c r="G437" s="340"/>
      <c r="H437" s="340"/>
      <c r="I437" s="181"/>
      <c r="J437" s="340"/>
      <c r="K437" s="340"/>
      <c r="L437" s="340"/>
      <c r="M437" s="340"/>
    </row>
    <row r="438" spans="6:13" x14ac:dyDescent="0.25">
      <c r="F438" s="340"/>
      <c r="G438" s="340"/>
      <c r="H438" s="340"/>
      <c r="I438" s="181"/>
      <c r="J438" s="340"/>
      <c r="K438" s="340"/>
      <c r="L438" s="340"/>
      <c r="M438" s="340"/>
    </row>
    <row r="439" spans="6:13" x14ac:dyDescent="0.25">
      <c r="F439" s="340"/>
      <c r="G439" s="340"/>
      <c r="H439" s="340"/>
      <c r="I439" s="181"/>
      <c r="J439" s="340"/>
      <c r="K439" s="340"/>
      <c r="L439" s="340"/>
      <c r="M439" s="340"/>
    </row>
    <row r="440" spans="6:13" x14ac:dyDescent="0.25">
      <c r="F440" s="340"/>
      <c r="G440" s="340"/>
      <c r="H440" s="340"/>
      <c r="I440" s="181"/>
      <c r="J440" s="340"/>
      <c r="K440" s="340"/>
      <c r="L440" s="340"/>
      <c r="M440" s="340"/>
    </row>
    <row r="441" spans="6:13" x14ac:dyDescent="0.25">
      <c r="F441" s="340"/>
      <c r="G441" s="340"/>
      <c r="H441" s="340"/>
      <c r="I441" s="181"/>
      <c r="J441" s="340"/>
      <c r="K441" s="340"/>
      <c r="L441" s="340"/>
      <c r="M441" s="340"/>
    </row>
    <row r="442" spans="6:13" x14ac:dyDescent="0.25">
      <c r="F442" s="340"/>
      <c r="G442" s="340"/>
      <c r="H442" s="340"/>
      <c r="I442" s="181"/>
      <c r="J442" s="340"/>
      <c r="K442" s="340"/>
      <c r="L442" s="340"/>
      <c r="M442" s="340"/>
    </row>
    <row r="443" spans="6:13" x14ac:dyDescent="0.25">
      <c r="F443" s="340"/>
      <c r="G443" s="340"/>
      <c r="H443" s="340"/>
      <c r="I443" s="181"/>
      <c r="J443" s="340"/>
      <c r="K443" s="340"/>
      <c r="L443" s="340"/>
      <c r="M443" s="340"/>
    </row>
    <row r="444" spans="6:13" x14ac:dyDescent="0.25">
      <c r="F444" s="340"/>
      <c r="G444" s="340"/>
      <c r="H444" s="340"/>
      <c r="I444" s="181"/>
      <c r="J444" s="340"/>
      <c r="K444" s="340"/>
      <c r="L444" s="340"/>
      <c r="M444" s="340"/>
    </row>
    <row r="445" spans="6:13" x14ac:dyDescent="0.25">
      <c r="F445" s="340"/>
      <c r="G445" s="340"/>
      <c r="H445" s="340"/>
      <c r="I445" s="181"/>
      <c r="J445" s="340"/>
      <c r="K445" s="340"/>
      <c r="L445" s="340"/>
      <c r="M445" s="340"/>
    </row>
    <row r="446" spans="6:13" x14ac:dyDescent="0.25">
      <c r="F446" s="340"/>
      <c r="G446" s="340"/>
      <c r="H446" s="340"/>
      <c r="I446" s="181"/>
      <c r="J446" s="340"/>
      <c r="K446" s="340"/>
      <c r="L446" s="340"/>
      <c r="M446" s="340"/>
    </row>
    <row r="447" spans="6:13" x14ac:dyDescent="0.25">
      <c r="F447" s="340"/>
      <c r="G447" s="340"/>
      <c r="H447" s="340"/>
      <c r="I447" s="181"/>
      <c r="J447" s="340"/>
      <c r="K447" s="340"/>
      <c r="L447" s="340"/>
      <c r="M447" s="340"/>
    </row>
    <row r="448" spans="6:13" x14ac:dyDescent="0.25">
      <c r="F448" s="340"/>
      <c r="G448" s="340"/>
      <c r="H448" s="340"/>
      <c r="I448" s="181"/>
      <c r="J448" s="340"/>
      <c r="K448" s="340"/>
      <c r="L448" s="340"/>
      <c r="M448" s="340"/>
    </row>
    <row r="449" spans="6:13" x14ac:dyDescent="0.25">
      <c r="F449" s="340"/>
      <c r="G449" s="340"/>
      <c r="H449" s="340"/>
      <c r="I449" s="181"/>
      <c r="J449" s="340"/>
      <c r="K449" s="340"/>
      <c r="L449" s="340"/>
      <c r="M449" s="340"/>
    </row>
    <row r="450" spans="6:13" x14ac:dyDescent="0.25">
      <c r="F450" s="340"/>
      <c r="G450" s="340"/>
      <c r="H450" s="340"/>
      <c r="I450" s="181"/>
      <c r="J450" s="340"/>
      <c r="K450" s="340"/>
      <c r="L450" s="340"/>
      <c r="M450" s="340"/>
    </row>
    <row r="451" spans="6:13" x14ac:dyDescent="0.25">
      <c r="F451" s="340"/>
      <c r="G451" s="340"/>
      <c r="H451" s="340"/>
      <c r="I451" s="181"/>
      <c r="J451" s="340"/>
      <c r="K451" s="340"/>
      <c r="L451" s="340"/>
      <c r="M451" s="340"/>
    </row>
    <row r="452" spans="6:13" x14ac:dyDescent="0.25">
      <c r="F452" s="340"/>
      <c r="G452" s="340"/>
      <c r="H452" s="340"/>
      <c r="I452" s="181"/>
      <c r="J452" s="340"/>
      <c r="K452" s="340"/>
      <c r="L452" s="340"/>
      <c r="M452" s="340"/>
    </row>
    <row r="453" spans="6:13" x14ac:dyDescent="0.25">
      <c r="F453" s="340"/>
      <c r="G453" s="340"/>
      <c r="H453" s="340"/>
      <c r="I453" s="181"/>
      <c r="J453" s="340"/>
      <c r="K453" s="340"/>
      <c r="L453" s="340"/>
      <c r="M453" s="340"/>
    </row>
    <row r="454" spans="6:13" x14ac:dyDescent="0.25">
      <c r="F454" s="340"/>
      <c r="G454" s="340"/>
      <c r="H454" s="340"/>
      <c r="I454" s="181"/>
      <c r="J454" s="340"/>
      <c r="K454" s="340"/>
      <c r="L454" s="340"/>
      <c r="M454" s="340"/>
    </row>
    <row r="455" spans="6:13" x14ac:dyDescent="0.25">
      <c r="F455" s="340"/>
      <c r="G455" s="340"/>
      <c r="H455" s="340"/>
      <c r="I455" s="181"/>
      <c r="J455" s="340"/>
      <c r="K455" s="340"/>
      <c r="L455" s="340"/>
      <c r="M455" s="340"/>
    </row>
    <row r="456" spans="6:13" x14ac:dyDescent="0.25">
      <c r="F456" s="340"/>
      <c r="G456" s="340"/>
      <c r="H456" s="340"/>
      <c r="I456" s="181"/>
      <c r="J456" s="340"/>
      <c r="K456" s="340"/>
      <c r="L456" s="340"/>
      <c r="M456" s="340"/>
    </row>
    <row r="457" spans="6:13" x14ac:dyDescent="0.25">
      <c r="F457" s="340"/>
      <c r="G457" s="340"/>
      <c r="H457" s="340"/>
      <c r="I457" s="181"/>
      <c r="J457" s="340"/>
      <c r="K457" s="340"/>
      <c r="L457" s="340"/>
      <c r="M457" s="340"/>
    </row>
    <row r="458" spans="6:13" x14ac:dyDescent="0.25">
      <c r="F458" s="340"/>
      <c r="G458" s="340"/>
      <c r="H458" s="340"/>
      <c r="I458" s="181"/>
      <c r="J458" s="340"/>
      <c r="K458" s="340"/>
      <c r="L458" s="340"/>
      <c r="M458" s="340"/>
    </row>
    <row r="459" spans="6:13" x14ac:dyDescent="0.25">
      <c r="F459" s="340"/>
      <c r="G459" s="340"/>
      <c r="H459" s="340"/>
      <c r="I459" s="181"/>
      <c r="J459" s="340"/>
      <c r="K459" s="340"/>
      <c r="L459" s="340"/>
      <c r="M459" s="340"/>
    </row>
    <row r="460" spans="6:13" x14ac:dyDescent="0.25">
      <c r="F460" s="340"/>
      <c r="G460" s="340"/>
      <c r="H460" s="340"/>
      <c r="I460" s="181"/>
      <c r="J460" s="340"/>
      <c r="K460" s="340"/>
      <c r="L460" s="340"/>
      <c r="M460" s="340"/>
    </row>
  </sheetData>
  <autoFilter ref="D1:E325" xr:uid="{00000000-0009-0000-0000-000003000000}"/>
  <mergeCells count="214">
    <mergeCell ref="D144:F147"/>
    <mergeCell ref="D134:F137"/>
    <mergeCell ref="D265:E265"/>
    <mergeCell ref="D328:E328"/>
    <mergeCell ref="B330:B333"/>
    <mergeCell ref="D332:E332"/>
    <mergeCell ref="D275:E275"/>
    <mergeCell ref="D212:E213"/>
    <mergeCell ref="D259:F261"/>
    <mergeCell ref="B248:B251"/>
    <mergeCell ref="D191:E191"/>
    <mergeCell ref="D309:E309"/>
    <mergeCell ref="D323:E323"/>
    <mergeCell ref="D313:E313"/>
    <mergeCell ref="A54:A57"/>
    <mergeCell ref="B54:B57"/>
    <mergeCell ref="A326:A329"/>
    <mergeCell ref="B326:B329"/>
    <mergeCell ref="A84:A87"/>
    <mergeCell ref="B84:B87"/>
    <mergeCell ref="A88:A91"/>
    <mergeCell ref="B88:B91"/>
    <mergeCell ref="A104:A107"/>
    <mergeCell ref="B104:B107"/>
    <mergeCell ref="A108:A111"/>
    <mergeCell ref="A92:A93"/>
    <mergeCell ref="B92:B93"/>
    <mergeCell ref="A94:A97"/>
    <mergeCell ref="B94:B97"/>
    <mergeCell ref="A98:A101"/>
    <mergeCell ref="B98:B101"/>
    <mergeCell ref="A102:A103"/>
    <mergeCell ref="B102:B103"/>
    <mergeCell ref="B108:B111"/>
    <mergeCell ref="A112:A113"/>
    <mergeCell ref="A58:A61"/>
    <mergeCell ref="B58:B61"/>
    <mergeCell ref="A62:A63"/>
    <mergeCell ref="A24:A27"/>
    <mergeCell ref="B24:B27"/>
    <mergeCell ref="A28:A31"/>
    <mergeCell ref="B28:B31"/>
    <mergeCell ref="A32:A33"/>
    <mergeCell ref="B32:B33"/>
    <mergeCell ref="A34:A37"/>
    <mergeCell ref="B34:B37"/>
    <mergeCell ref="A52:A53"/>
    <mergeCell ref="B52:B53"/>
    <mergeCell ref="L1:O1"/>
    <mergeCell ref="A12:A13"/>
    <mergeCell ref="B12:B13"/>
    <mergeCell ref="A14:A17"/>
    <mergeCell ref="B14:B17"/>
    <mergeCell ref="A18:A21"/>
    <mergeCell ref="B18:B21"/>
    <mergeCell ref="A22:A23"/>
    <mergeCell ref="B22:B23"/>
    <mergeCell ref="L18:O18"/>
    <mergeCell ref="A2:A3"/>
    <mergeCell ref="B2:B3"/>
    <mergeCell ref="A4:A5"/>
    <mergeCell ref="B4:B5"/>
    <mergeCell ref="A6:A8"/>
    <mergeCell ref="B6:B8"/>
    <mergeCell ref="A9:A11"/>
    <mergeCell ref="B9:B11"/>
    <mergeCell ref="L39:O39"/>
    <mergeCell ref="A38:A41"/>
    <mergeCell ref="B38:B41"/>
    <mergeCell ref="D39:F41"/>
    <mergeCell ref="A42:A43"/>
    <mergeCell ref="B42:B43"/>
    <mergeCell ref="A44:A47"/>
    <mergeCell ref="B44:B47"/>
    <mergeCell ref="A48:A51"/>
    <mergeCell ref="B48:B51"/>
    <mergeCell ref="B62:B63"/>
    <mergeCell ref="A64:A67"/>
    <mergeCell ref="B64:B67"/>
    <mergeCell ref="A68:A71"/>
    <mergeCell ref="B68:B71"/>
    <mergeCell ref="D69:F71"/>
    <mergeCell ref="A72:A73"/>
    <mergeCell ref="B72:B73"/>
    <mergeCell ref="A74:A77"/>
    <mergeCell ref="B74:B77"/>
    <mergeCell ref="A78:A81"/>
    <mergeCell ref="B78:B81"/>
    <mergeCell ref="A82:A83"/>
    <mergeCell ref="B82:B83"/>
    <mergeCell ref="B122:B123"/>
    <mergeCell ref="B114:B117"/>
    <mergeCell ref="A118:A121"/>
    <mergeCell ref="B118:B121"/>
    <mergeCell ref="A122:A123"/>
    <mergeCell ref="B112:B113"/>
    <mergeCell ref="A114:A117"/>
    <mergeCell ref="A124:A127"/>
    <mergeCell ref="B124:B127"/>
    <mergeCell ref="A128:A131"/>
    <mergeCell ref="B128:B131"/>
    <mergeCell ref="A132:A133"/>
    <mergeCell ref="B132:B133"/>
    <mergeCell ref="A134:A137"/>
    <mergeCell ref="B134:B137"/>
    <mergeCell ref="A138:A141"/>
    <mergeCell ref="B138:B141"/>
    <mergeCell ref="A148:A151"/>
    <mergeCell ref="B148:B151"/>
    <mergeCell ref="A152:A153"/>
    <mergeCell ref="B152:B153"/>
    <mergeCell ref="A142:A143"/>
    <mergeCell ref="B142:B143"/>
    <mergeCell ref="A144:A147"/>
    <mergeCell ref="B144:B147"/>
    <mergeCell ref="A172:A173"/>
    <mergeCell ref="B172:B173"/>
    <mergeCell ref="A174:A177"/>
    <mergeCell ref="B174:B177"/>
    <mergeCell ref="A178:A181"/>
    <mergeCell ref="B178:B181"/>
    <mergeCell ref="A182:A183"/>
    <mergeCell ref="B182:B183"/>
    <mergeCell ref="A154:A157"/>
    <mergeCell ref="B154:B157"/>
    <mergeCell ref="A158:A161"/>
    <mergeCell ref="B158:B161"/>
    <mergeCell ref="A162:A163"/>
    <mergeCell ref="B162:B163"/>
    <mergeCell ref="A164:A167"/>
    <mergeCell ref="B164:B167"/>
    <mergeCell ref="A168:A171"/>
    <mergeCell ref="B168:B171"/>
    <mergeCell ref="A202:A203"/>
    <mergeCell ref="B202:B203"/>
    <mergeCell ref="A204:A207"/>
    <mergeCell ref="B204:B207"/>
    <mergeCell ref="A208:A211"/>
    <mergeCell ref="B208:B211"/>
    <mergeCell ref="A212:A213"/>
    <mergeCell ref="B212:B213"/>
    <mergeCell ref="A184:A187"/>
    <mergeCell ref="B184:B187"/>
    <mergeCell ref="A188:A191"/>
    <mergeCell ref="B188:B191"/>
    <mergeCell ref="A192:A193"/>
    <mergeCell ref="B192:B193"/>
    <mergeCell ref="A194:A197"/>
    <mergeCell ref="B194:B197"/>
    <mergeCell ref="A198:A201"/>
    <mergeCell ref="B198:B201"/>
    <mergeCell ref="A214:A217"/>
    <mergeCell ref="B214:B217"/>
    <mergeCell ref="D215:F217"/>
    <mergeCell ref="A218:A221"/>
    <mergeCell ref="B218:B221"/>
    <mergeCell ref="A222:A223"/>
    <mergeCell ref="B222:B223"/>
    <mergeCell ref="A224:A227"/>
    <mergeCell ref="B224:B227"/>
    <mergeCell ref="A252:A253"/>
    <mergeCell ref="B252:B253"/>
    <mergeCell ref="A254:A257"/>
    <mergeCell ref="B254:B257"/>
    <mergeCell ref="A258:A261"/>
    <mergeCell ref="B258:B261"/>
    <mergeCell ref="A228:A231"/>
    <mergeCell ref="B228:B231"/>
    <mergeCell ref="A232:A233"/>
    <mergeCell ref="B232:B233"/>
    <mergeCell ref="A234:A237"/>
    <mergeCell ref="B234:B237"/>
    <mergeCell ref="A238:A241"/>
    <mergeCell ref="B238:B241"/>
    <mergeCell ref="A242:A243"/>
    <mergeCell ref="B242:B243"/>
    <mergeCell ref="D79:F83"/>
    <mergeCell ref="D168:F171"/>
    <mergeCell ref="D105:E105"/>
    <mergeCell ref="A298:A301"/>
    <mergeCell ref="B298:B301"/>
    <mergeCell ref="A302:A305"/>
    <mergeCell ref="B302:B305"/>
    <mergeCell ref="A278:A281"/>
    <mergeCell ref="B278:B281"/>
    <mergeCell ref="A282:A285"/>
    <mergeCell ref="B282:B285"/>
    <mergeCell ref="A286:A289"/>
    <mergeCell ref="A266:A269"/>
    <mergeCell ref="B266:B269"/>
    <mergeCell ref="A270:A273"/>
    <mergeCell ref="B270:B273"/>
    <mergeCell ref="A274:A277"/>
    <mergeCell ref="B274:B277"/>
    <mergeCell ref="A244:A247"/>
    <mergeCell ref="B244:B247"/>
    <mergeCell ref="A248:A251"/>
    <mergeCell ref="B286:B289"/>
    <mergeCell ref="A290:A293"/>
    <mergeCell ref="B290:B293"/>
    <mergeCell ref="A294:A297"/>
    <mergeCell ref="B294:B297"/>
    <mergeCell ref="A262:A265"/>
    <mergeCell ref="B262:B265"/>
    <mergeCell ref="A322:A325"/>
    <mergeCell ref="B322:B325"/>
    <mergeCell ref="A310:A313"/>
    <mergeCell ref="B310:B313"/>
    <mergeCell ref="A314:A317"/>
    <mergeCell ref="B314:B317"/>
    <mergeCell ref="A318:A321"/>
    <mergeCell ref="B318:B321"/>
    <mergeCell ref="A306:A309"/>
    <mergeCell ref="B306:B309"/>
  </mergeCells>
  <phoneticPr fontId="57" type="noConversion"/>
  <pageMargins left="0.7" right="0.7" top="0.75" bottom="0.75" header="0.3" footer="0.3"/>
  <pageSetup orientation="portrait" r:id="rId1"/>
  <ignoredErrors>
    <ignoredError sqref="I10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P112"/>
  <sheetViews>
    <sheetView tabSelected="1" zoomScale="175" zoomScaleNormal="175" workbookViewId="0">
      <selection activeCell="C15" sqref="C15"/>
    </sheetView>
  </sheetViews>
  <sheetFormatPr defaultRowHeight="15" x14ac:dyDescent="0.25"/>
  <cols>
    <col min="1" max="1" width="3.140625" style="554" bestFit="1" customWidth="1"/>
    <col min="2" max="2" width="22.85546875" bestFit="1" customWidth="1"/>
    <col min="3" max="3" width="9.28515625" customWidth="1"/>
    <col min="4" max="4" width="9" customWidth="1"/>
    <col min="5" max="5" width="13.140625" bestFit="1" customWidth="1"/>
    <col min="6" max="6" width="13.7109375" bestFit="1" customWidth="1"/>
    <col min="7" max="7" width="16.5703125" bestFit="1" customWidth="1"/>
    <col min="8" max="8" width="13.7109375" bestFit="1" customWidth="1"/>
    <col min="9" max="9" width="4.5703125" hidden="1" customWidth="1"/>
    <col min="10" max="10" width="6.28515625" bestFit="1" customWidth="1"/>
    <col min="11" max="11" width="8.7109375" style="7" customWidth="1"/>
    <col min="12" max="12" width="11.140625" customWidth="1"/>
    <col min="13" max="13" width="7.28515625" customWidth="1"/>
    <col min="14" max="14" width="6.7109375" customWidth="1"/>
    <col min="15" max="15" width="19.140625" customWidth="1"/>
    <col min="16" max="16" width="20.42578125" style="1" customWidth="1"/>
    <col min="17" max="17" width="18.28515625" customWidth="1"/>
    <col min="18" max="18" width="5.5703125" customWidth="1"/>
  </cols>
  <sheetData>
    <row r="1" spans="1:16" ht="28.5" x14ac:dyDescent="0.25">
      <c r="B1" s="751"/>
      <c r="C1" s="751"/>
      <c r="D1" s="751"/>
      <c r="E1" s="751"/>
      <c r="F1" s="751"/>
      <c r="G1" s="751"/>
      <c r="H1" s="751"/>
      <c r="I1" s="751"/>
      <c r="J1" s="752"/>
      <c r="K1" s="75"/>
      <c r="P1"/>
    </row>
    <row r="2" spans="1:16" ht="15.75" thickBot="1" x14ac:dyDescent="0.3">
      <c r="B2" s="556" t="s">
        <v>1</v>
      </c>
      <c r="C2" s="557" t="s">
        <v>2</v>
      </c>
      <c r="D2" s="557" t="s">
        <v>3</v>
      </c>
      <c r="E2" s="557" t="s">
        <v>4</v>
      </c>
      <c r="F2" s="557" t="s">
        <v>5</v>
      </c>
      <c r="G2" s="557" t="s">
        <v>6</v>
      </c>
      <c r="H2" s="557" t="s">
        <v>7</v>
      </c>
      <c r="I2" s="557" t="s">
        <v>8</v>
      </c>
      <c r="J2" s="489" t="s">
        <v>9</v>
      </c>
      <c r="K2" s="76"/>
      <c r="P2"/>
    </row>
    <row r="3" spans="1:16" ht="15.6" customHeight="1" x14ac:dyDescent="0.25">
      <c r="A3" s="561">
        <v>1</v>
      </c>
      <c r="B3" s="573" t="s">
        <v>642</v>
      </c>
      <c r="C3" s="562">
        <f t="shared" ref="C3" si="0">COUNTIFS(ScheduleTeam1,TEAMABBREV(B3),ScheduleWinner,TEAMABBREV(B3))+COUNTIFS(ScheduleTeam2,TEAMABBREV(B3),ScheduleWinner,TEAMABBREV(B3))</f>
        <v>8</v>
      </c>
      <c r="D3" s="562">
        <f t="shared" ref="D3" si="1">COUNTIFS(ScheduleTeam1,TEAMABBREV(B3))+COUNTIFS(ScheduleTeam2,TEAMABBREV(B3))-COUNTIFS(ScheduleTeam1,TEAMABBREV(B3),ScheduleWinner,"TBD")-COUNTIFS(ScheduleTeam2,TEAMABBREV(B3),ScheduleWinner,"TBD")-C3</f>
        <v>1</v>
      </c>
      <c r="E3" s="562">
        <f t="shared" ref="E3" si="2">SUMIF(ScheduleTeam1,TEAMABBREV(B3),ScheduleTeam1Score)+SUMIF(ScheduleTeam2,TEAMABBREV(B3),ScheduleTeam2Score)</f>
        <v>428</v>
      </c>
      <c r="F3" s="562">
        <f t="shared" ref="F3" si="3">SUMIF(ScheduleTeam1,TEAMABBREV(B3),ScheduleTeam2Score)+SUMIF(ScheduleTeam2,TEAMABBREV(B3),ScheduleTeam1Score)</f>
        <v>301</v>
      </c>
      <c r="G3" s="562">
        <f t="shared" ref="G3" si="4">E3-F3</f>
        <v>127</v>
      </c>
      <c r="H3" s="562">
        <f t="shared" ref="H3" si="5">SUM(C3,D3)</f>
        <v>9</v>
      </c>
      <c r="I3" s="563"/>
      <c r="J3" s="564"/>
      <c r="K3" s="565"/>
      <c r="L3" s="745" t="s">
        <v>15</v>
      </c>
      <c r="M3" s="745"/>
      <c r="N3" s="746"/>
      <c r="P3"/>
    </row>
    <row r="4" spans="1:16" ht="15.6" customHeight="1" x14ac:dyDescent="0.25">
      <c r="A4" s="566">
        <v>2</v>
      </c>
      <c r="B4" s="633" t="s">
        <v>384</v>
      </c>
      <c r="C4" s="3">
        <f>COUNTIFS(ScheduleTeam1,TEAMABBREV(B4),ScheduleWinner,TEAMABBREV(B4))+COUNTIFS(ScheduleTeam2,TEAMABBREV(B4),ScheduleWinner,TEAMABBREV(B4))</f>
        <v>6</v>
      </c>
      <c r="D4" s="3">
        <f>COUNTIFS(ScheduleTeam1,TEAMABBREV(B4))+COUNTIFS(ScheduleTeam2,TEAMABBREV(B4))-COUNTIFS(ScheduleTeam1,TEAMABBREV(B4),ScheduleWinner,"TBD")-COUNTIFS(ScheduleTeam2,TEAMABBREV(B4),ScheduleWinner,"TBD")-C4</f>
        <v>2</v>
      </c>
      <c r="E4" s="3">
        <f>SUMIF(ScheduleTeam1,TEAMABBREV(B4),ScheduleTeam1Score)+SUMIF(ScheduleTeam2,TEAMABBREV(B4),ScheduleTeam2Score)</f>
        <v>369</v>
      </c>
      <c r="F4" s="3">
        <f>SUMIF(ScheduleTeam1,TEAMABBREV(B4),ScheduleTeam2Score)+SUMIF(ScheduleTeam2,TEAMABBREV(B4),ScheduleTeam1Score)</f>
        <v>299</v>
      </c>
      <c r="G4" s="3">
        <f>E4-F4</f>
        <v>70</v>
      </c>
      <c r="H4" s="3">
        <f>SUM(C4,D4)</f>
        <v>8</v>
      </c>
      <c r="I4" s="8"/>
      <c r="J4" s="77"/>
      <c r="K4" s="567"/>
      <c r="L4" s="747"/>
      <c r="M4" s="747"/>
      <c r="N4" s="748"/>
      <c r="P4"/>
    </row>
    <row r="5" spans="1:16" ht="15.6" customHeight="1" x14ac:dyDescent="0.25">
      <c r="A5" s="566">
        <v>3</v>
      </c>
      <c r="B5" s="619" t="s">
        <v>628</v>
      </c>
      <c r="C5" s="3">
        <f>COUNTIFS(ScheduleTeam1,TEAMABBREV(B5),ScheduleWinner,TEAMABBREV(B5))+COUNTIFS(ScheduleTeam2,TEAMABBREV(B5),ScheduleWinner,TEAMABBREV(B5))</f>
        <v>6</v>
      </c>
      <c r="D5" s="3">
        <f>COUNTIFS(ScheduleTeam1,TEAMABBREV(B5))+COUNTIFS(ScheduleTeam2,TEAMABBREV(B5))-COUNTIFS(ScheduleTeam1,TEAMABBREV(B5),ScheduleWinner,"TBD")-COUNTIFS(ScheduleTeam2,TEAMABBREV(B5),ScheduleWinner,"TBD")-C5</f>
        <v>3</v>
      </c>
      <c r="E5" s="3">
        <f>SUMIF(ScheduleTeam1,TEAMABBREV(B5),ScheduleTeam1Score)+SUMIF(ScheduleTeam2,TEAMABBREV(B5),ScheduleTeam2Score)</f>
        <v>388</v>
      </c>
      <c r="F5" s="3">
        <f>SUMIF(ScheduleTeam1,TEAMABBREV(B5),ScheduleTeam2Score)+SUMIF(ScheduleTeam2,TEAMABBREV(B5),ScheduleTeam1Score)</f>
        <v>330</v>
      </c>
      <c r="G5" s="3">
        <f>E5-F5</f>
        <v>58</v>
      </c>
      <c r="H5" s="3">
        <f>SUM(C5,D5)</f>
        <v>9</v>
      </c>
      <c r="I5" s="8"/>
      <c r="J5" s="77"/>
      <c r="K5" s="567"/>
      <c r="L5" s="747"/>
      <c r="M5" s="747"/>
      <c r="N5" s="748"/>
      <c r="P5"/>
    </row>
    <row r="6" spans="1:16" ht="15.6" customHeight="1" x14ac:dyDescent="0.25">
      <c r="A6" s="566">
        <v>4</v>
      </c>
      <c r="B6" s="549" t="s">
        <v>363</v>
      </c>
      <c r="C6" s="3">
        <f>COUNTIFS(ScheduleTeam1,TEAMABBREV(B6),ScheduleWinner,TEAMABBREV(B6))+COUNTIFS(ScheduleTeam2,TEAMABBREV(B6),ScheduleWinner,TEAMABBREV(B6))</f>
        <v>6</v>
      </c>
      <c r="D6" s="3">
        <f>COUNTIFS(ScheduleTeam1,TEAMABBREV(B6))+COUNTIFS(ScheduleTeam2,TEAMABBREV(B6))-COUNTIFS(ScheduleTeam1,TEAMABBREV(B6),ScheduleWinner,"TBD")-COUNTIFS(ScheduleTeam2,TEAMABBREV(B6),ScheduleWinner,"TBD")-C6</f>
        <v>3</v>
      </c>
      <c r="E6" s="3">
        <f>SUMIF(ScheduleTeam1,TEAMABBREV(B6),ScheduleTeam1Score)+SUMIF(ScheduleTeam2,TEAMABBREV(B6),ScheduleTeam2Score)</f>
        <v>392</v>
      </c>
      <c r="F6" s="3">
        <f>SUMIF(ScheduleTeam1,TEAMABBREV(B6),ScheduleTeam2Score)+SUMIF(ScheduleTeam2,TEAMABBREV(B6),ScheduleTeam1Score)</f>
        <v>312</v>
      </c>
      <c r="G6" s="3">
        <f>E6-F6</f>
        <v>80</v>
      </c>
      <c r="H6" s="3">
        <f>SUM(C6,D6)</f>
        <v>9</v>
      </c>
      <c r="I6" s="8"/>
      <c r="J6" s="77"/>
      <c r="K6" s="567"/>
      <c r="L6" s="747"/>
      <c r="M6" s="747"/>
      <c r="N6" s="748"/>
      <c r="P6"/>
    </row>
    <row r="7" spans="1:16" ht="15.6" customHeight="1" x14ac:dyDescent="0.25">
      <c r="A7" s="566">
        <v>5</v>
      </c>
      <c r="B7" s="547" t="s">
        <v>633</v>
      </c>
      <c r="C7" s="3">
        <f>COUNTIFS(ScheduleTeam1,TEAMABBREV(B7),ScheduleWinner,TEAMABBREV(B7))+COUNTIFS(ScheduleTeam2,TEAMABBREV(B7),ScheduleWinner,TEAMABBREV(B7))</f>
        <v>5</v>
      </c>
      <c r="D7" s="3">
        <f>COUNTIFS(ScheduleTeam1,TEAMABBREV(B7))+COUNTIFS(ScheduleTeam2,TEAMABBREV(B7))-COUNTIFS(ScheduleTeam1,TEAMABBREV(B7),ScheduleWinner,"TBD")-COUNTIFS(ScheduleTeam2,TEAMABBREV(B7),ScheduleWinner,"TBD")-C7</f>
        <v>3</v>
      </c>
      <c r="E7" s="3">
        <f>SUMIF(ScheduleTeam1,TEAMABBREV(B7),ScheduleTeam1Score)+SUMIF(ScheduleTeam2,TEAMABBREV(B7),ScheduleTeam2Score)</f>
        <v>345</v>
      </c>
      <c r="F7" s="3">
        <f>SUMIF(ScheduleTeam1,TEAMABBREV(B7),ScheduleTeam2Score)+SUMIF(ScheduleTeam2,TEAMABBREV(B7),ScheduleTeam1Score)</f>
        <v>266</v>
      </c>
      <c r="G7" s="3">
        <f>E7-F7</f>
        <v>79</v>
      </c>
      <c r="H7" s="3">
        <f>SUM(C7,D7)</f>
        <v>8</v>
      </c>
      <c r="I7" s="8"/>
      <c r="J7" s="77"/>
      <c r="K7" s="567"/>
      <c r="L7" s="747"/>
      <c r="M7" s="747"/>
      <c r="N7" s="748"/>
      <c r="P7"/>
    </row>
    <row r="8" spans="1:16" ht="15.6" customHeight="1" thickBot="1" x14ac:dyDescent="0.3">
      <c r="A8" s="568">
        <v>6</v>
      </c>
      <c r="B8" s="634" t="s">
        <v>634</v>
      </c>
      <c r="C8" s="569">
        <f>COUNTIFS(ScheduleTeam1,TEAMABBREV(B8),ScheduleWinner,TEAMABBREV(B8))+COUNTIFS(ScheduleTeam2,TEAMABBREV(B8),ScheduleWinner,TEAMABBREV(B8))</f>
        <v>5</v>
      </c>
      <c r="D8" s="569">
        <f>COUNTIFS(ScheduleTeam1,TEAMABBREV(B8))+COUNTIFS(ScheduleTeam2,TEAMABBREV(B8))-COUNTIFS(ScheduleTeam1,TEAMABBREV(B8),ScheduleWinner,"TBD")-COUNTIFS(ScheduleTeam2,TEAMABBREV(B8),ScheduleWinner,"TBD")-C8</f>
        <v>3</v>
      </c>
      <c r="E8" s="569">
        <f>SUMIF(ScheduleTeam1,TEAMABBREV(B8),ScheduleTeam1Score)+SUMIF(ScheduleTeam2,TEAMABBREV(B8),ScheduleTeam2Score)</f>
        <v>331</v>
      </c>
      <c r="F8" s="569">
        <f>SUMIF(ScheduleTeam1,TEAMABBREV(B8),ScheduleTeam2Score)+SUMIF(ScheduleTeam2,TEAMABBREV(B8),ScheduleTeam1Score)</f>
        <v>254</v>
      </c>
      <c r="G8" s="569">
        <f>E8-F8</f>
        <v>77</v>
      </c>
      <c r="H8" s="569">
        <f>SUM(C8,D8)</f>
        <v>8</v>
      </c>
      <c r="I8" s="570"/>
      <c r="J8" s="571"/>
      <c r="K8" s="572"/>
      <c r="L8" s="749"/>
      <c r="M8" s="749"/>
      <c r="N8" s="750"/>
      <c r="P8"/>
    </row>
    <row r="9" spans="1:16" ht="15.6" customHeight="1" x14ac:dyDescent="0.25">
      <c r="A9" s="574">
        <v>7</v>
      </c>
      <c r="B9" s="620" t="s">
        <v>586</v>
      </c>
      <c r="C9" s="558">
        <f>COUNTIFS(ScheduleTeam1,TEAMABBREV(B9),ScheduleWinner,TEAMABBREV(B9))+COUNTIFS(ScheduleTeam2,TEAMABBREV(B9),ScheduleWinner,TEAMABBREV(B9))</f>
        <v>4</v>
      </c>
      <c r="D9" s="558">
        <f>COUNTIFS(ScheduleTeam1,TEAMABBREV(B9))+COUNTIFS(ScheduleTeam2,TEAMABBREV(B9))-COUNTIFS(ScheduleTeam1,TEAMABBREV(B9),ScheduleWinner,"TBD")-COUNTIFS(ScheduleTeam2,TEAMABBREV(B9),ScheduleWinner,"TBD")-C9</f>
        <v>2</v>
      </c>
      <c r="E9" s="558">
        <f>SUMIF(ScheduleTeam1,TEAMABBREV(B9),ScheduleTeam1Score)+SUMIF(ScheduleTeam2,TEAMABBREV(B9),ScheduleTeam2Score)</f>
        <v>246</v>
      </c>
      <c r="F9" s="558">
        <f>SUMIF(ScheduleTeam1,TEAMABBREV(B9),ScheduleTeam2Score)+SUMIF(ScheduleTeam2,TEAMABBREV(B9),ScheduleTeam1Score)</f>
        <v>204</v>
      </c>
      <c r="G9" s="558">
        <f>E9-F9</f>
        <v>42</v>
      </c>
      <c r="H9" s="558">
        <f>SUM(C9,D9)</f>
        <v>6</v>
      </c>
      <c r="I9" s="559"/>
      <c r="J9" s="560"/>
      <c r="K9" s="76"/>
      <c r="P9"/>
    </row>
    <row r="10" spans="1:16" ht="15.75" customHeight="1" x14ac:dyDescent="0.25">
      <c r="A10" s="574">
        <v>8</v>
      </c>
      <c r="B10" s="580" t="s">
        <v>392</v>
      </c>
      <c r="C10" s="3">
        <f>COUNTIFS(ScheduleTeam1,TEAMABBREV(B10),ScheduleWinner,TEAMABBREV(B10))+COUNTIFS(ScheduleTeam2,TEAMABBREV(B10),ScheduleWinner,TEAMABBREV(B10))</f>
        <v>4</v>
      </c>
      <c r="D10" s="3">
        <f>COUNTIFS(ScheduleTeam1,TEAMABBREV(B10))+COUNTIFS(ScheduleTeam2,TEAMABBREV(B10))-COUNTIFS(ScheduleTeam1,TEAMABBREV(B10),ScheduleWinner,"TBD")-COUNTIFS(ScheduleTeam2,TEAMABBREV(B10),ScheduleWinner,"TBD")-C10</f>
        <v>4</v>
      </c>
      <c r="E10" s="3">
        <f>SUMIF(ScheduleTeam1,TEAMABBREV(B10),ScheduleTeam1Score)+SUMIF(ScheduleTeam2,TEAMABBREV(B10),ScheduleTeam2Score)</f>
        <v>327</v>
      </c>
      <c r="F10" s="3">
        <f>SUMIF(ScheduleTeam1,TEAMABBREV(B10),ScheduleTeam2Score)+SUMIF(ScheduleTeam2,TEAMABBREV(B10),ScheduleTeam1Score)</f>
        <v>338</v>
      </c>
      <c r="G10" s="3">
        <f>E10-F10</f>
        <v>-11</v>
      </c>
      <c r="H10" s="3">
        <f>SUM(C10,D10)</f>
        <v>8</v>
      </c>
      <c r="I10" s="8"/>
      <c r="J10" s="77"/>
      <c r="K10" s="76"/>
      <c r="P10"/>
    </row>
    <row r="11" spans="1:16" ht="15.75" customHeight="1" x14ac:dyDescent="0.25">
      <c r="A11" s="555">
        <v>9</v>
      </c>
      <c r="B11" s="575" t="s">
        <v>14</v>
      </c>
      <c r="C11" s="3">
        <f>COUNTIFS(ScheduleTeam1,TEAMABBREV(B11),ScheduleWinner,TEAMABBREV(B11))+COUNTIFS(ScheduleTeam2,TEAMABBREV(B11),ScheduleWinner,TEAMABBREV(B11))</f>
        <v>4</v>
      </c>
      <c r="D11" s="3">
        <f>COUNTIFS(ScheduleTeam1,TEAMABBREV(B11))+COUNTIFS(ScheduleTeam2,TEAMABBREV(B11))-COUNTIFS(ScheduleTeam1,TEAMABBREV(B11),ScheduleWinner,"TBD")-COUNTIFS(ScheduleTeam2,TEAMABBREV(B11),ScheduleWinner,"TBD")-C11</f>
        <v>5</v>
      </c>
      <c r="E11" s="3">
        <f>SUMIF(ScheduleTeam1,TEAMABBREV(B11),ScheduleTeam1Score)+SUMIF(ScheduleTeam2,TEAMABBREV(B11),ScheduleTeam2Score)</f>
        <v>317</v>
      </c>
      <c r="F11" s="3">
        <f>SUMIF(ScheduleTeam1,TEAMABBREV(B11),ScheduleTeam2Score)+SUMIF(ScheduleTeam2,TEAMABBREV(B11),ScheduleTeam1Score)</f>
        <v>342</v>
      </c>
      <c r="G11" s="3">
        <f>E11-F11</f>
        <v>-25</v>
      </c>
      <c r="H11" s="3">
        <f>SUM(C11,D11)</f>
        <v>9</v>
      </c>
      <c r="I11" s="8"/>
      <c r="J11" s="77"/>
      <c r="K11" s="76"/>
      <c r="P11"/>
    </row>
    <row r="12" spans="1:16" ht="15.6" customHeight="1" x14ac:dyDescent="0.25">
      <c r="A12" s="555">
        <v>10</v>
      </c>
      <c r="B12" s="548" t="s">
        <v>623</v>
      </c>
      <c r="C12" s="3">
        <f>COUNTIFS(ScheduleTeam1,TEAMABBREV(B12),ScheduleWinner,TEAMABBREV(B12))+COUNTIFS(ScheduleTeam2,TEAMABBREV(B12),ScheduleWinner,TEAMABBREV(B12))</f>
        <v>3</v>
      </c>
      <c r="D12" s="3">
        <f>COUNTIFS(ScheduleTeam1,TEAMABBREV(B12))+COUNTIFS(ScheduleTeam2,TEAMABBREV(B12))-COUNTIFS(ScheduleTeam1,TEAMABBREV(B12),ScheduleWinner,"TBD")-COUNTIFS(ScheduleTeam2,TEAMABBREV(B12),ScheduleWinner,"TBD")-C12</f>
        <v>5</v>
      </c>
      <c r="E12" s="3">
        <f>SUMIF(ScheduleTeam1,TEAMABBREV(B12),ScheduleTeam1Score)+SUMIF(ScheduleTeam2,TEAMABBREV(B12),ScheduleTeam2Score)</f>
        <v>285</v>
      </c>
      <c r="F12" s="3">
        <f>SUMIF(ScheduleTeam1,TEAMABBREV(B12),ScheduleTeam2Score)+SUMIF(ScheduleTeam2,TEAMABBREV(B12),ScheduleTeam1Score)</f>
        <v>301</v>
      </c>
      <c r="G12" s="3">
        <f>E12-F12</f>
        <v>-16</v>
      </c>
      <c r="H12" s="3">
        <f>SUM(C12,D12)</f>
        <v>8</v>
      </c>
      <c r="I12" s="8"/>
      <c r="J12" s="77"/>
      <c r="K12" s="76"/>
      <c r="P12"/>
    </row>
    <row r="13" spans="1:16" ht="15.6" customHeight="1" x14ac:dyDescent="0.25">
      <c r="A13" s="555">
        <v>11</v>
      </c>
      <c r="B13" s="550" t="s">
        <v>374</v>
      </c>
      <c r="C13" s="3">
        <f>COUNTIFS(ScheduleTeam1,TEAMABBREV(B13),ScheduleWinner,TEAMABBREV(B13))+COUNTIFS(ScheduleTeam2,TEAMABBREV(B13),ScheduleWinner,TEAMABBREV(B13))</f>
        <v>3</v>
      </c>
      <c r="D13" s="3">
        <f>COUNTIFS(ScheduleTeam1,TEAMABBREV(B13))+COUNTIFS(ScheduleTeam2,TEAMABBREV(B13))-COUNTIFS(ScheduleTeam1,TEAMABBREV(B13),ScheduleWinner,"TBD")-COUNTIFS(ScheduleTeam2,TEAMABBREV(B13),ScheduleWinner,"TBD")-C13</f>
        <v>6</v>
      </c>
      <c r="E13" s="3">
        <f>SUMIF(ScheduleTeam1,TEAMABBREV(B13),ScheduleTeam1Score)+SUMIF(ScheduleTeam2,TEAMABBREV(B13),ScheduleTeam2Score)</f>
        <v>341</v>
      </c>
      <c r="F13" s="3">
        <f>SUMIF(ScheduleTeam1,TEAMABBREV(B13),ScheduleTeam2Score)+SUMIF(ScheduleTeam2,TEAMABBREV(B13),ScheduleTeam1Score)</f>
        <v>421</v>
      </c>
      <c r="G13" s="3">
        <f>E13-F13</f>
        <v>-80</v>
      </c>
      <c r="H13" s="3">
        <f>SUM(C13,D13)</f>
        <v>9</v>
      </c>
      <c r="I13" s="8"/>
      <c r="J13" s="77"/>
      <c r="K13" s="76"/>
      <c r="P13"/>
    </row>
    <row r="14" spans="1:16" ht="15.6" customHeight="1" x14ac:dyDescent="0.25">
      <c r="A14" s="555">
        <v>12</v>
      </c>
      <c r="B14" s="490" t="s">
        <v>624</v>
      </c>
      <c r="C14" s="3">
        <f>COUNTIFS(ScheduleTeam1,TEAMABBREV(B14),ScheduleWinner,TEAMABBREV(B14))+COUNTIFS(ScheduleTeam2,TEAMABBREV(B14),ScheduleWinner,TEAMABBREV(B14))</f>
        <v>3</v>
      </c>
      <c r="D14" s="3">
        <f>COUNTIFS(ScheduleTeam1,TEAMABBREV(B14))+COUNTIFS(ScheduleTeam2,TEAMABBREV(B14))-COUNTIFS(ScheduleTeam1,TEAMABBREV(B14),ScheduleWinner,"TBD")-COUNTIFS(ScheduleTeam2,TEAMABBREV(B14),ScheduleWinner,"TBD")-C14</f>
        <v>5</v>
      </c>
      <c r="E14" s="3">
        <f>SUMIF(ScheduleTeam1,TEAMABBREV(B14),ScheduleTeam1Score)+SUMIF(ScheduleTeam2,TEAMABBREV(B14),ScheduleTeam2Score)</f>
        <v>296</v>
      </c>
      <c r="F14" s="3">
        <f>SUMIF(ScheduleTeam1,TEAMABBREV(B14),ScheduleTeam2Score)+SUMIF(ScheduleTeam2,TEAMABBREV(B14),ScheduleTeam1Score)</f>
        <v>315</v>
      </c>
      <c r="G14" s="3">
        <f>E14-F14</f>
        <v>-19</v>
      </c>
      <c r="H14" s="3">
        <f>SUM(C14,D14)</f>
        <v>8</v>
      </c>
      <c r="I14" s="8"/>
      <c r="J14" s="77"/>
      <c r="K14" s="76"/>
      <c r="P14"/>
    </row>
    <row r="15" spans="1:16" ht="15.6" customHeight="1" x14ac:dyDescent="0.25">
      <c r="A15" s="555">
        <v>13</v>
      </c>
      <c r="B15" s="492" t="s">
        <v>587</v>
      </c>
      <c r="C15" s="3">
        <f>COUNTIFS(ScheduleTeam1,TEAMABBREV(B15),ScheduleWinner,TEAMABBREV(B15))+COUNTIFS(ScheduleTeam2,TEAMABBREV(B15),ScheduleWinner,TEAMABBREV(B15))</f>
        <v>0</v>
      </c>
      <c r="D15" s="3">
        <f>COUNTIFS(ScheduleTeam1,TEAMABBREV(B15))+COUNTIFS(ScheduleTeam2,TEAMABBREV(B15))-COUNTIFS(ScheduleTeam1,TEAMABBREV(B15),ScheduleWinner,"TBD")-COUNTIFS(ScheduleTeam2,TEAMABBREV(B15),ScheduleWinner,"TBD")-C15</f>
        <v>8</v>
      </c>
      <c r="E15" s="3">
        <f>SUMIF(ScheduleTeam1,TEAMABBREV(B15),ScheduleTeam1Score)+SUMIF(ScheduleTeam2,TEAMABBREV(B15),ScheduleTeam2Score)</f>
        <v>200</v>
      </c>
      <c r="F15" s="3">
        <f>SUMIF(ScheduleTeam1,TEAMABBREV(B15),ScheduleTeam2Score)+SUMIF(ScheduleTeam2,TEAMABBREV(B15),ScheduleTeam1Score)</f>
        <v>375</v>
      </c>
      <c r="G15" s="3">
        <f>E15-F15</f>
        <v>-175</v>
      </c>
      <c r="H15" s="3">
        <f>SUM(C15,D15)</f>
        <v>8</v>
      </c>
      <c r="I15" s="8"/>
      <c r="J15" s="77"/>
      <c r="K15" s="76"/>
      <c r="P15"/>
    </row>
    <row r="16" spans="1:16" ht="15.6" customHeight="1" x14ac:dyDescent="0.25">
      <c r="A16" s="555">
        <v>14</v>
      </c>
      <c r="B16" s="491" t="s">
        <v>585</v>
      </c>
      <c r="C16" s="3">
        <f>COUNTIFS(ScheduleTeam1,TEAMABBREV(B16),ScheduleWinner,TEAMABBREV(B16))+COUNTIFS(ScheduleTeam2,TEAMABBREV(B16),ScheduleWinner,TEAMABBREV(B16))</f>
        <v>0</v>
      </c>
      <c r="D16" s="3">
        <f>COUNTIFS(ScheduleTeam1,TEAMABBREV(B16))+COUNTIFS(ScheduleTeam2,TEAMABBREV(B16))-COUNTIFS(ScheduleTeam1,TEAMABBREV(B16),ScheduleWinner,"TBD")-COUNTIFS(ScheduleTeam2,TEAMABBREV(B16),ScheduleWinner,"TBD")-C16</f>
        <v>7</v>
      </c>
      <c r="E16" s="3">
        <f>SUMIF(ScheduleTeam1,TEAMABBREV(B16),ScheduleTeam1Score)+SUMIF(ScheduleTeam2,TEAMABBREV(B16),ScheduleTeam2Score)</f>
        <v>161</v>
      </c>
      <c r="F16" s="3">
        <f>SUMIF(ScheduleTeam1,TEAMABBREV(B16),ScheduleTeam2Score)+SUMIF(ScheduleTeam2,TEAMABBREV(B16),ScheduleTeam1Score)</f>
        <v>368</v>
      </c>
      <c r="G16" s="3">
        <f>E16-F16</f>
        <v>-207</v>
      </c>
      <c r="H16" s="3">
        <f>SUM(C16,D16)</f>
        <v>7</v>
      </c>
      <c r="I16" s="8"/>
      <c r="J16" s="77"/>
      <c r="K16" s="76"/>
      <c r="P16"/>
    </row>
    <row r="17" spans="10:16" ht="15.6" customHeight="1" x14ac:dyDescent="0.25">
      <c r="K17"/>
      <c r="P17"/>
    </row>
    <row r="18" spans="10:16" ht="15.6" customHeight="1" x14ac:dyDescent="0.25">
      <c r="K18"/>
      <c r="P18"/>
    </row>
    <row r="19" spans="10:16" ht="15" customHeight="1" x14ac:dyDescent="0.25">
      <c r="K19"/>
      <c r="P19"/>
    </row>
    <row r="20" spans="10:16" ht="15" customHeight="1" x14ac:dyDescent="0.25">
      <c r="K20"/>
      <c r="P20"/>
    </row>
    <row r="21" spans="10:16" x14ac:dyDescent="0.25">
      <c r="P21"/>
    </row>
    <row r="22" spans="10:16" x14ac:dyDescent="0.25">
      <c r="P22"/>
    </row>
    <row r="23" spans="10:16" x14ac:dyDescent="0.25">
      <c r="P23"/>
    </row>
    <row r="24" spans="10:16" ht="15.75" x14ac:dyDescent="0.25">
      <c r="J24" s="10"/>
      <c r="P24"/>
    </row>
    <row r="25" spans="10:16" x14ac:dyDescent="0.25">
      <c r="P25"/>
    </row>
    <row r="26" spans="10:16" x14ac:dyDescent="0.25">
      <c r="P26"/>
    </row>
    <row r="27" spans="10:16" x14ac:dyDescent="0.25">
      <c r="P27"/>
    </row>
    <row r="28" spans="10:16" ht="15.75" x14ac:dyDescent="0.25">
      <c r="J28" s="10"/>
      <c r="P28"/>
    </row>
    <row r="29" spans="10:16" ht="15.75" x14ac:dyDescent="0.25">
      <c r="J29" s="10"/>
      <c r="P29"/>
    </row>
    <row r="30" spans="10:16" x14ac:dyDescent="0.25">
      <c r="P30"/>
    </row>
    <row r="31" spans="10:16" x14ac:dyDescent="0.25">
      <c r="P31"/>
    </row>
    <row r="32" spans="10:16" x14ac:dyDescent="0.25">
      <c r="P32"/>
    </row>
    <row r="33" spans="16:16" x14ac:dyDescent="0.25">
      <c r="P33"/>
    </row>
    <row r="34" spans="16:16" x14ac:dyDescent="0.25">
      <c r="P34"/>
    </row>
    <row r="35" spans="16:16" x14ac:dyDescent="0.25">
      <c r="P35"/>
    </row>
    <row r="36" spans="16:16" x14ac:dyDescent="0.25">
      <c r="P36"/>
    </row>
    <row r="37" spans="16:16" x14ac:dyDescent="0.25">
      <c r="P37"/>
    </row>
    <row r="38" spans="16:16" x14ac:dyDescent="0.25">
      <c r="P38"/>
    </row>
    <row r="39" spans="16:16" x14ac:dyDescent="0.25">
      <c r="P39"/>
    </row>
    <row r="40" spans="16:16" x14ac:dyDescent="0.25">
      <c r="P40"/>
    </row>
    <row r="41" spans="16:16" x14ac:dyDescent="0.25">
      <c r="P41"/>
    </row>
    <row r="42" spans="16:16" x14ac:dyDescent="0.25">
      <c r="P42"/>
    </row>
    <row r="43" spans="16:16" x14ac:dyDescent="0.25">
      <c r="P43"/>
    </row>
    <row r="44" spans="16:16" x14ac:dyDescent="0.25">
      <c r="P44"/>
    </row>
    <row r="45" spans="16:16" x14ac:dyDescent="0.25">
      <c r="P45"/>
    </row>
    <row r="46" spans="16:16" x14ac:dyDescent="0.25">
      <c r="P46"/>
    </row>
    <row r="47" spans="16:16" x14ac:dyDescent="0.25">
      <c r="P47"/>
    </row>
    <row r="48" spans="16:16" x14ac:dyDescent="0.25">
      <c r="P48"/>
    </row>
    <row r="49" spans="16:16" x14ac:dyDescent="0.25">
      <c r="P49"/>
    </row>
    <row r="50" spans="16:16" x14ac:dyDescent="0.25">
      <c r="P50"/>
    </row>
    <row r="51" spans="16:16" x14ac:dyDescent="0.25">
      <c r="P51"/>
    </row>
    <row r="52" spans="16:16" x14ac:dyDescent="0.25">
      <c r="P52"/>
    </row>
    <row r="53" spans="16:16" x14ac:dyDescent="0.25">
      <c r="P53"/>
    </row>
    <row r="54" spans="16:16" x14ac:dyDescent="0.25">
      <c r="P54"/>
    </row>
    <row r="55" spans="16:16" x14ac:dyDescent="0.25">
      <c r="P55"/>
    </row>
    <row r="56" spans="16:16" x14ac:dyDescent="0.25">
      <c r="P56"/>
    </row>
    <row r="57" spans="16:16" x14ac:dyDescent="0.25">
      <c r="P57"/>
    </row>
    <row r="58" spans="16:16" x14ac:dyDescent="0.25">
      <c r="P58"/>
    </row>
    <row r="59" spans="16:16" x14ac:dyDescent="0.25">
      <c r="P59"/>
    </row>
    <row r="60" spans="16:16" x14ac:dyDescent="0.25">
      <c r="P60"/>
    </row>
    <row r="61" spans="16:16" x14ac:dyDescent="0.25">
      <c r="P61"/>
    </row>
    <row r="62" spans="16:16" x14ac:dyDescent="0.25">
      <c r="P62"/>
    </row>
    <row r="63" spans="16:16" x14ac:dyDescent="0.25">
      <c r="P63"/>
    </row>
    <row r="64" spans="16:16" x14ac:dyDescent="0.25">
      <c r="P64"/>
    </row>
    <row r="65" spans="16:16" x14ac:dyDescent="0.25">
      <c r="P65"/>
    </row>
    <row r="66" spans="16:16" x14ac:dyDescent="0.25">
      <c r="P66"/>
    </row>
    <row r="67" spans="16:16" x14ac:dyDescent="0.25">
      <c r="P67"/>
    </row>
    <row r="68" spans="16:16" x14ac:dyDescent="0.25">
      <c r="P68"/>
    </row>
    <row r="69" spans="16:16" x14ac:dyDescent="0.25">
      <c r="P69"/>
    </row>
    <row r="70" spans="16:16" x14ac:dyDescent="0.25">
      <c r="P70"/>
    </row>
    <row r="71" spans="16:16" x14ac:dyDescent="0.25">
      <c r="P71"/>
    </row>
    <row r="72" spans="16:16" x14ac:dyDescent="0.25">
      <c r="P72"/>
    </row>
    <row r="73" spans="16:16" x14ac:dyDescent="0.25">
      <c r="P73"/>
    </row>
    <row r="74" spans="16:16" x14ac:dyDescent="0.25">
      <c r="P74"/>
    </row>
    <row r="75" spans="16:16" x14ac:dyDescent="0.25">
      <c r="P75"/>
    </row>
    <row r="76" spans="16:16" x14ac:dyDescent="0.25">
      <c r="P76"/>
    </row>
    <row r="77" spans="16:16" x14ac:dyDescent="0.25">
      <c r="P77"/>
    </row>
    <row r="78" spans="16:16" x14ac:dyDescent="0.25">
      <c r="P78"/>
    </row>
    <row r="79" spans="16:16" x14ac:dyDescent="0.25">
      <c r="P79"/>
    </row>
    <row r="80" spans="16:16" x14ac:dyDescent="0.25">
      <c r="P80"/>
    </row>
    <row r="81" spans="16:16" x14ac:dyDescent="0.25">
      <c r="P81"/>
    </row>
    <row r="82" spans="16:16" x14ac:dyDescent="0.25">
      <c r="P82"/>
    </row>
    <row r="83" spans="16:16" x14ac:dyDescent="0.25">
      <c r="P83"/>
    </row>
    <row r="84" spans="16:16" x14ac:dyDescent="0.25">
      <c r="P84"/>
    </row>
    <row r="85" spans="16:16" x14ac:dyDescent="0.25">
      <c r="P85"/>
    </row>
    <row r="86" spans="16:16" x14ac:dyDescent="0.25">
      <c r="P86"/>
    </row>
    <row r="87" spans="16:16" x14ac:dyDescent="0.25">
      <c r="P87"/>
    </row>
    <row r="88" spans="16:16" x14ac:dyDescent="0.25">
      <c r="P88"/>
    </row>
    <row r="89" spans="16:16" x14ac:dyDescent="0.25">
      <c r="P89"/>
    </row>
    <row r="90" spans="16:16" x14ac:dyDescent="0.25">
      <c r="P90"/>
    </row>
    <row r="91" spans="16:16" x14ac:dyDescent="0.25">
      <c r="P91"/>
    </row>
    <row r="92" spans="16:16" x14ac:dyDescent="0.25">
      <c r="P92"/>
    </row>
    <row r="93" spans="16:16" x14ac:dyDescent="0.25">
      <c r="P93"/>
    </row>
    <row r="94" spans="16:16" x14ac:dyDescent="0.25">
      <c r="P94"/>
    </row>
    <row r="95" spans="16:16" x14ac:dyDescent="0.25">
      <c r="P95"/>
    </row>
    <row r="96" spans="16:16" x14ac:dyDescent="0.25">
      <c r="P96"/>
    </row>
    <row r="97" spans="16:16" x14ac:dyDescent="0.25">
      <c r="P97"/>
    </row>
    <row r="98" spans="16:16" x14ac:dyDescent="0.25">
      <c r="P98"/>
    </row>
    <row r="99" spans="16:16" x14ac:dyDescent="0.25">
      <c r="P99"/>
    </row>
    <row r="100" spans="16:16" x14ac:dyDescent="0.25">
      <c r="P100"/>
    </row>
    <row r="101" spans="16:16" x14ac:dyDescent="0.25">
      <c r="P101"/>
    </row>
    <row r="102" spans="16:16" x14ac:dyDescent="0.25">
      <c r="P102"/>
    </row>
    <row r="103" spans="16:16" x14ac:dyDescent="0.25">
      <c r="P103"/>
    </row>
    <row r="104" spans="16:16" x14ac:dyDescent="0.25">
      <c r="P104"/>
    </row>
    <row r="105" spans="16:16" x14ac:dyDescent="0.25">
      <c r="P105"/>
    </row>
    <row r="106" spans="16:16" x14ac:dyDescent="0.25">
      <c r="P106"/>
    </row>
    <row r="107" spans="16:16" x14ac:dyDescent="0.25">
      <c r="P107"/>
    </row>
    <row r="108" spans="16:16" x14ac:dyDescent="0.25">
      <c r="P108"/>
    </row>
    <row r="109" spans="16:16" x14ac:dyDescent="0.25">
      <c r="P109"/>
    </row>
    <row r="110" spans="16:16" x14ac:dyDescent="0.25">
      <c r="P110"/>
    </row>
    <row r="111" spans="16:16" x14ac:dyDescent="0.25">
      <c r="P111"/>
    </row>
    <row r="112" spans="16:16" x14ac:dyDescent="0.25">
      <c r="P112"/>
    </row>
  </sheetData>
  <sortState xmlns:xlrd2="http://schemas.microsoft.com/office/spreadsheetml/2017/richdata2" ref="A4:J16">
    <sortCondition descending="1" ref="C4:C16"/>
    <sortCondition ref="A4:A16"/>
    <sortCondition ref="D4:D16"/>
    <sortCondition descending="1" ref="G4:G16"/>
    <sortCondition descending="1" ref="E4:E16"/>
  </sortState>
  <mergeCells count="2">
    <mergeCell ref="L3:N8"/>
    <mergeCell ref="B1:J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/>
  <dimension ref="A1:F10"/>
  <sheetViews>
    <sheetView workbookViewId="0">
      <selection activeCell="A24" sqref="A24"/>
    </sheetView>
  </sheetViews>
  <sheetFormatPr defaultRowHeight="15" x14ac:dyDescent="0.25"/>
  <cols>
    <col min="1" max="1" width="25.42578125" customWidth="1"/>
    <col min="2" max="2" width="22" customWidth="1"/>
    <col min="3" max="4" width="23.140625" customWidth="1"/>
    <col min="5" max="5" width="21.85546875" customWidth="1"/>
  </cols>
  <sheetData>
    <row r="1" spans="1:6" ht="15.75" x14ac:dyDescent="0.25">
      <c r="B1" s="24" t="s">
        <v>265</v>
      </c>
      <c r="C1" s="6" t="s">
        <v>266</v>
      </c>
      <c r="D1" s="12" t="s">
        <v>267</v>
      </c>
      <c r="E1" s="4" t="s">
        <v>14</v>
      </c>
    </row>
    <row r="2" spans="1:6" ht="15.75" x14ac:dyDescent="0.25">
      <c r="A2" s="24" t="s">
        <v>265</v>
      </c>
      <c r="B2" s="33" t="s">
        <v>268</v>
      </c>
      <c r="C2" s="33" t="s">
        <v>269</v>
      </c>
      <c r="D2" s="33" t="s">
        <v>269</v>
      </c>
      <c r="E2" s="33" t="s">
        <v>270</v>
      </c>
      <c r="F2" s="34"/>
    </row>
    <row r="3" spans="1:6" ht="15.75" x14ac:dyDescent="0.25">
      <c r="A3" s="6" t="s">
        <v>266</v>
      </c>
      <c r="B3" s="33" t="s">
        <v>271</v>
      </c>
      <c r="C3" s="33" t="s">
        <v>268</v>
      </c>
      <c r="D3" s="33" t="s">
        <v>270</v>
      </c>
      <c r="E3" s="33" t="s">
        <v>269</v>
      </c>
    </row>
    <row r="4" spans="1:6" ht="15.75" x14ac:dyDescent="0.25">
      <c r="A4" s="12" t="s">
        <v>267</v>
      </c>
      <c r="B4" s="33" t="s">
        <v>271</v>
      </c>
      <c r="C4" s="33" t="s">
        <v>270</v>
      </c>
      <c r="D4" s="33" t="s">
        <v>268</v>
      </c>
      <c r="E4" s="33" t="s">
        <v>269</v>
      </c>
    </row>
    <row r="5" spans="1:6" ht="15.75" x14ac:dyDescent="0.25">
      <c r="A5" s="4" t="s">
        <v>14</v>
      </c>
      <c r="B5" s="33" t="s">
        <v>270</v>
      </c>
      <c r="C5" s="33" t="s">
        <v>271</v>
      </c>
      <c r="D5" s="33" t="s">
        <v>271</v>
      </c>
      <c r="E5" s="33" t="s">
        <v>268</v>
      </c>
    </row>
    <row r="7" spans="1:6" x14ac:dyDescent="0.25">
      <c r="A7" t="s">
        <v>73</v>
      </c>
    </row>
    <row r="8" spans="1:6" x14ac:dyDescent="0.25">
      <c r="A8" t="s">
        <v>92</v>
      </c>
    </row>
    <row r="9" spans="1:6" x14ac:dyDescent="0.25">
      <c r="A9" t="s">
        <v>88</v>
      </c>
    </row>
    <row r="10" spans="1:6" x14ac:dyDescent="0.25">
      <c r="A10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W62"/>
  <sheetViews>
    <sheetView zoomScale="70" zoomScaleNormal="70" workbookViewId="0">
      <selection activeCell="R58" sqref="R58"/>
    </sheetView>
  </sheetViews>
  <sheetFormatPr defaultRowHeight="15" x14ac:dyDescent="0.25"/>
  <cols>
    <col min="1" max="1" width="29.28515625" customWidth="1"/>
    <col min="2" max="2" width="8.42578125" style="7" customWidth="1"/>
    <col min="3" max="3" width="18.140625" customWidth="1"/>
    <col min="4" max="4" width="31" style="17" customWidth="1"/>
    <col min="5" max="5" width="9.42578125" style="37" customWidth="1"/>
    <col min="12" max="12" width="12.140625" customWidth="1"/>
  </cols>
  <sheetData>
    <row r="1" spans="1:23" x14ac:dyDescent="0.25">
      <c r="A1" s="758" t="s">
        <v>272</v>
      </c>
      <c r="B1" s="758"/>
      <c r="C1" s="758"/>
      <c r="D1" s="758"/>
      <c r="E1" s="758"/>
      <c r="F1" s="758"/>
      <c r="G1" s="758"/>
      <c r="H1" s="758"/>
      <c r="I1" s="758"/>
      <c r="J1" s="758"/>
      <c r="K1" s="758"/>
      <c r="L1" s="758"/>
      <c r="M1" s="758"/>
      <c r="N1" s="758"/>
      <c r="O1" s="758"/>
      <c r="P1" s="758"/>
      <c r="Q1" s="758"/>
      <c r="R1" s="758"/>
    </row>
    <row r="2" spans="1:23" ht="15.75" thickBot="1" x14ac:dyDescent="0.3">
      <c r="A2" s="758"/>
      <c r="B2" s="758"/>
      <c r="C2" s="758"/>
      <c r="D2" s="758"/>
      <c r="E2" s="758"/>
      <c r="F2" s="758"/>
      <c r="G2" s="758"/>
      <c r="H2" s="758"/>
      <c r="I2" s="758"/>
      <c r="J2" s="758"/>
      <c r="K2" s="758"/>
      <c r="L2" s="758"/>
      <c r="M2" s="758"/>
      <c r="N2" s="758"/>
      <c r="O2" s="758"/>
      <c r="P2" s="758"/>
      <c r="Q2" s="758"/>
      <c r="R2" s="758"/>
    </row>
    <row r="3" spans="1:23" ht="21.75" thickBot="1" x14ac:dyDescent="0.4">
      <c r="A3" s="89" t="s">
        <v>273</v>
      </c>
      <c r="B3" s="753"/>
      <c r="C3" s="753"/>
      <c r="D3" s="89" t="s">
        <v>274</v>
      </c>
      <c r="E3" s="753"/>
      <c r="F3" s="753"/>
      <c r="G3" s="20"/>
      <c r="H3" s="759" t="s">
        <v>275</v>
      </c>
      <c r="I3" s="759"/>
      <c r="J3" s="759"/>
      <c r="T3" s="80"/>
      <c r="U3" s="769" t="s">
        <v>276</v>
      </c>
      <c r="V3" s="769"/>
      <c r="W3" s="770"/>
    </row>
    <row r="4" spans="1:23" ht="16.5" thickBot="1" x14ac:dyDescent="0.3">
      <c r="A4" s="25"/>
      <c r="B4" s="753"/>
      <c r="C4" s="753"/>
      <c r="D4" s="25"/>
      <c r="E4" s="753"/>
      <c r="F4" s="753"/>
      <c r="G4" s="780"/>
      <c r="H4" s="780"/>
      <c r="I4" s="780"/>
      <c r="J4" s="780"/>
      <c r="K4" s="23"/>
      <c r="L4" s="23"/>
      <c r="M4" s="23"/>
      <c r="N4" s="23"/>
      <c r="T4" s="79" t="s">
        <v>277</v>
      </c>
      <c r="U4" s="771"/>
      <c r="V4" s="772"/>
      <c r="W4" s="773"/>
    </row>
    <row r="5" spans="1:23" ht="18.600000000000001" customHeight="1" x14ac:dyDescent="0.25">
      <c r="A5" s="782"/>
      <c r="B5" s="784"/>
      <c r="C5" s="36"/>
      <c r="D5" s="765" t="s">
        <v>278</v>
      </c>
      <c r="E5" s="754"/>
      <c r="F5" s="11"/>
      <c r="G5" s="11"/>
      <c r="H5" s="11"/>
      <c r="I5" s="11"/>
      <c r="J5" s="11"/>
      <c r="K5" s="11"/>
      <c r="L5" s="11"/>
      <c r="M5" s="11"/>
      <c r="N5" s="11"/>
      <c r="T5" s="35" t="s">
        <v>279</v>
      </c>
      <c r="U5" s="774"/>
      <c r="V5" s="775"/>
      <c r="W5" s="776"/>
    </row>
    <row r="6" spans="1:23" ht="18.95" customHeight="1" thickBot="1" x14ac:dyDescent="0.3">
      <c r="A6" s="783"/>
      <c r="B6" s="785"/>
      <c r="D6" s="766"/>
      <c r="E6" s="755"/>
      <c r="F6" s="11"/>
      <c r="G6" s="11"/>
      <c r="H6" s="22"/>
      <c r="I6" s="22"/>
      <c r="J6" s="22"/>
      <c r="K6" s="11"/>
      <c r="L6" s="11"/>
      <c r="M6" s="11"/>
      <c r="N6" s="11"/>
      <c r="T6" s="35" t="s">
        <v>280</v>
      </c>
      <c r="U6" s="81"/>
      <c r="V6" s="82"/>
      <c r="W6" s="83"/>
    </row>
    <row r="7" spans="1:23" ht="15.75" customHeight="1" x14ac:dyDescent="0.25">
      <c r="A7" s="781"/>
      <c r="B7" s="84"/>
      <c r="C7" s="764"/>
      <c r="F7" s="762"/>
      <c r="G7" s="762"/>
      <c r="H7" s="761"/>
      <c r="I7" s="761"/>
      <c r="J7" s="761"/>
      <c r="K7" s="11"/>
      <c r="L7" s="11"/>
      <c r="M7" s="11"/>
      <c r="N7" s="11"/>
      <c r="T7" s="35" t="s">
        <v>281</v>
      </c>
      <c r="U7" s="81"/>
      <c r="V7" s="82"/>
      <c r="W7" s="83"/>
    </row>
    <row r="8" spans="1:23" ht="16.5" customHeight="1" thickBot="1" x14ac:dyDescent="0.3">
      <c r="A8" s="781"/>
      <c r="B8" s="84"/>
      <c r="C8" s="764"/>
      <c r="F8" s="762"/>
      <c r="G8" s="762"/>
      <c r="H8" s="761"/>
      <c r="I8" s="761"/>
      <c r="J8" s="761"/>
      <c r="K8" s="11"/>
      <c r="L8" s="11"/>
      <c r="M8" s="11"/>
      <c r="N8" s="11"/>
      <c r="T8" s="35" t="s">
        <v>282</v>
      </c>
      <c r="U8" s="786"/>
      <c r="V8" s="787"/>
      <c r="W8" s="788"/>
    </row>
    <row r="9" spans="1:23" ht="18.600000000000001" customHeight="1" thickBot="1" x14ac:dyDescent="0.3">
      <c r="A9" s="756"/>
      <c r="B9" s="754"/>
      <c r="D9" s="756"/>
      <c r="E9" s="754"/>
      <c r="F9" s="11"/>
      <c r="G9" s="11"/>
      <c r="H9" s="768"/>
      <c r="I9" s="768"/>
      <c r="J9" s="768"/>
      <c r="K9" s="11"/>
      <c r="L9" s="11"/>
      <c r="M9" s="11"/>
      <c r="N9" s="11"/>
      <c r="T9" s="78" t="s">
        <v>283</v>
      </c>
      <c r="U9" s="777"/>
      <c r="V9" s="778"/>
      <c r="W9" s="779"/>
    </row>
    <row r="10" spans="1:23" ht="18.95" customHeight="1" thickBot="1" x14ac:dyDescent="0.3">
      <c r="A10" s="757"/>
      <c r="B10" s="755"/>
      <c r="D10" s="757"/>
      <c r="E10" s="755"/>
      <c r="F10" s="11"/>
      <c r="G10" s="11"/>
      <c r="H10" s="768"/>
      <c r="I10" s="768"/>
      <c r="J10" s="768"/>
      <c r="K10" s="762"/>
      <c r="L10" s="762"/>
      <c r="M10" s="762"/>
      <c r="N10" s="767" t="s">
        <v>284</v>
      </c>
      <c r="O10" s="767"/>
      <c r="P10" s="767"/>
      <c r="Q10" s="767"/>
    </row>
    <row r="11" spans="1:23" ht="19.5" customHeight="1" x14ac:dyDescent="0.25">
      <c r="A11" s="21"/>
      <c r="B11" s="21"/>
      <c r="D11" s="760"/>
      <c r="E11" s="91"/>
      <c r="H11" s="768"/>
      <c r="I11" s="768"/>
      <c r="J11" s="768"/>
      <c r="K11" s="762"/>
      <c r="L11" s="762"/>
      <c r="M11" s="762"/>
      <c r="N11" s="767"/>
      <c r="O11" s="767"/>
      <c r="P11" s="767"/>
      <c r="Q11" s="767"/>
    </row>
    <row r="12" spans="1:23" ht="19.5" customHeight="1" thickBot="1" x14ac:dyDescent="0.3">
      <c r="A12" s="21"/>
      <c r="B12" s="21"/>
      <c r="D12" s="760"/>
      <c r="E12" s="91"/>
      <c r="H12" s="768"/>
      <c r="I12" s="768"/>
      <c r="J12" s="768"/>
      <c r="K12" s="762"/>
      <c r="L12" s="762"/>
      <c r="M12" s="762"/>
      <c r="N12" s="767"/>
      <c r="O12" s="767"/>
      <c r="P12" s="767"/>
      <c r="Q12" s="767"/>
      <c r="R12" s="11"/>
    </row>
    <row r="13" spans="1:23" ht="18.600000000000001" customHeight="1" x14ac:dyDescent="0.25">
      <c r="A13" s="756"/>
      <c r="B13" s="754"/>
      <c r="D13" s="765" t="s">
        <v>285</v>
      </c>
      <c r="E13" s="754"/>
      <c r="F13" s="11"/>
      <c r="G13" s="11"/>
      <c r="H13" s="768"/>
      <c r="I13" s="768"/>
      <c r="J13" s="768"/>
      <c r="K13" s="762"/>
      <c r="L13" s="762"/>
      <c r="M13" s="762"/>
      <c r="N13" s="767"/>
      <c r="O13" s="767"/>
      <c r="P13" s="767"/>
      <c r="Q13" s="767"/>
      <c r="R13" s="11"/>
    </row>
    <row r="14" spans="1:23" ht="18.95" customHeight="1" thickBot="1" x14ac:dyDescent="0.3">
      <c r="A14" s="757"/>
      <c r="B14" s="755"/>
      <c r="D14" s="766"/>
      <c r="E14" s="755"/>
      <c r="F14" s="11"/>
      <c r="G14" s="11"/>
      <c r="H14" s="768"/>
      <c r="I14" s="768"/>
      <c r="J14" s="768"/>
      <c r="K14" s="11"/>
      <c r="L14" s="11"/>
      <c r="M14" s="11"/>
      <c r="N14" s="11"/>
      <c r="O14" s="11"/>
      <c r="P14" s="11"/>
      <c r="Q14" s="11"/>
      <c r="R14" s="11"/>
    </row>
    <row r="15" spans="1:23" ht="18.600000000000001" customHeight="1" x14ac:dyDescent="0.25">
      <c r="A15" s="781"/>
      <c r="B15" s="84"/>
      <c r="C15" s="764"/>
      <c r="F15" s="762"/>
      <c r="G15" s="762"/>
      <c r="H15" s="761"/>
      <c r="I15" s="761"/>
      <c r="J15" s="761"/>
      <c r="K15" s="11"/>
      <c r="L15" s="11"/>
      <c r="M15" s="11"/>
      <c r="N15" s="11"/>
      <c r="O15" s="11"/>
      <c r="P15" s="11"/>
      <c r="Q15" s="11"/>
      <c r="R15" s="11"/>
    </row>
    <row r="16" spans="1:23" ht="18.95" customHeight="1" thickBot="1" x14ac:dyDescent="0.3">
      <c r="A16" s="781"/>
      <c r="B16" s="84"/>
      <c r="C16" s="764"/>
      <c r="F16" s="762"/>
      <c r="G16" s="762"/>
      <c r="H16" s="761"/>
      <c r="I16" s="761"/>
      <c r="J16" s="761"/>
      <c r="K16" s="15"/>
      <c r="L16" s="15"/>
      <c r="M16" s="11"/>
      <c r="N16" s="11"/>
      <c r="O16" s="11"/>
      <c r="P16" s="11"/>
      <c r="Q16" s="11"/>
      <c r="R16" s="11"/>
    </row>
    <row r="17" spans="1:23" ht="18.600000000000001" customHeight="1" x14ac:dyDescent="0.25">
      <c r="A17" s="756"/>
      <c r="B17" s="754"/>
      <c r="D17" s="756"/>
      <c r="E17" s="754"/>
      <c r="F17" s="11"/>
      <c r="G17" s="11"/>
      <c r="H17" s="38"/>
      <c r="I17" s="38"/>
      <c r="J17" s="38"/>
      <c r="K17" s="15"/>
      <c r="L17" s="15"/>
      <c r="M17" s="11"/>
      <c r="N17" s="11"/>
      <c r="O17" s="11"/>
      <c r="P17" s="11"/>
      <c r="Q17" s="11"/>
      <c r="R17" s="11"/>
    </row>
    <row r="18" spans="1:23" ht="18.95" customHeight="1" thickBot="1" x14ac:dyDescent="0.3">
      <c r="A18" s="757"/>
      <c r="B18" s="755"/>
      <c r="D18" s="757"/>
      <c r="E18" s="755"/>
      <c r="F18" s="11"/>
      <c r="G18" s="11"/>
      <c r="H18" s="38"/>
      <c r="I18" s="38"/>
      <c r="J18" s="38"/>
      <c r="R18" s="11"/>
    </row>
    <row r="19" spans="1:23" ht="14.45" customHeight="1" x14ac:dyDescent="0.25">
      <c r="A19" s="7"/>
      <c r="C19" s="7"/>
      <c r="D19" s="7"/>
      <c r="E19" s="7"/>
      <c r="F19" s="11"/>
      <c r="G19" s="11"/>
      <c r="R19" s="11"/>
    </row>
    <row r="20" spans="1:23" s="7" customFormat="1" ht="14.45" customHeight="1" x14ac:dyDescent="0.25">
      <c r="F20" s="11"/>
      <c r="G20" s="11"/>
      <c r="R20" s="11"/>
    </row>
    <row r="21" spans="1:23" ht="14.45" customHeight="1" x14ac:dyDescent="0.25">
      <c r="A21" s="7"/>
      <c r="C21" s="7"/>
      <c r="D21" s="7"/>
      <c r="E21" s="7"/>
      <c r="F21" s="11"/>
      <c r="G21" s="11"/>
      <c r="R21" s="11"/>
    </row>
    <row r="22" spans="1:23" ht="14.45" customHeight="1" x14ac:dyDescent="0.25">
      <c r="A22" s="7"/>
      <c r="C22" s="7"/>
      <c r="D22" s="7"/>
      <c r="E22" s="7"/>
      <c r="F22" s="11"/>
      <c r="G22" s="11"/>
      <c r="K22" s="18"/>
      <c r="L22" s="18"/>
      <c r="M22" s="11"/>
      <c r="N22" s="16"/>
      <c r="O22" s="16"/>
      <c r="P22" s="16"/>
      <c r="Q22" s="14"/>
      <c r="R22" s="11"/>
    </row>
    <row r="23" spans="1:23" s="7" customFormat="1" ht="18.600000000000001" customHeight="1" x14ac:dyDescent="0.25">
      <c r="A23" s="758" t="s">
        <v>286</v>
      </c>
      <c r="B23" s="758"/>
      <c r="C23" s="758"/>
      <c r="D23" s="758"/>
      <c r="E23" s="758"/>
      <c r="F23" s="758"/>
      <c r="G23" s="758"/>
      <c r="H23" s="758"/>
      <c r="I23" s="758"/>
      <c r="J23" s="758"/>
      <c r="K23" s="758"/>
      <c r="L23" s="758"/>
      <c r="M23" s="758"/>
      <c r="N23" s="758"/>
      <c r="O23" s="758"/>
      <c r="P23" s="758"/>
      <c r="Q23" s="758"/>
      <c r="R23" s="758"/>
    </row>
    <row r="24" spans="1:23" ht="14.25" customHeight="1" thickBot="1" x14ac:dyDescent="0.3">
      <c r="A24" s="758"/>
      <c r="B24" s="758"/>
      <c r="C24" s="758"/>
      <c r="D24" s="758"/>
      <c r="E24" s="758"/>
      <c r="F24" s="758"/>
      <c r="G24" s="758"/>
      <c r="H24" s="758"/>
      <c r="I24" s="758"/>
      <c r="J24" s="758"/>
      <c r="K24" s="758"/>
      <c r="L24" s="758"/>
      <c r="M24" s="758"/>
      <c r="N24" s="758"/>
      <c r="O24" s="758"/>
      <c r="P24" s="758"/>
      <c r="Q24" s="758"/>
      <c r="R24" s="758"/>
    </row>
    <row r="25" spans="1:23" ht="19.5" customHeight="1" thickBot="1" x14ac:dyDescent="0.4">
      <c r="A25" s="89" t="s">
        <v>273</v>
      </c>
      <c r="B25" s="753"/>
      <c r="C25" s="753"/>
      <c r="D25" s="89" t="s">
        <v>274</v>
      </c>
      <c r="E25" s="753"/>
      <c r="F25" s="753"/>
      <c r="G25" s="753"/>
      <c r="H25" s="759" t="s">
        <v>275</v>
      </c>
      <c r="I25" s="759"/>
      <c r="J25" s="759"/>
      <c r="R25" s="11"/>
      <c r="T25" s="80"/>
      <c r="U25" s="769" t="s">
        <v>276</v>
      </c>
      <c r="V25" s="769"/>
      <c r="W25" s="770"/>
    </row>
    <row r="26" spans="1:23" ht="15.95" customHeight="1" thickBot="1" x14ac:dyDescent="0.3">
      <c r="A26" s="25"/>
      <c r="B26" s="753"/>
      <c r="C26" s="753"/>
      <c r="D26" s="25"/>
      <c r="E26" s="753"/>
      <c r="F26" s="753"/>
      <c r="G26" s="753"/>
      <c r="H26" s="23"/>
      <c r="I26" s="23"/>
      <c r="J26" s="23"/>
      <c r="K26" s="23"/>
      <c r="L26" s="23"/>
      <c r="M26" s="23"/>
      <c r="N26" s="23"/>
      <c r="R26" s="11"/>
      <c r="T26" s="79" t="s">
        <v>277</v>
      </c>
      <c r="U26" s="771"/>
      <c r="V26" s="772"/>
      <c r="W26" s="773"/>
    </row>
    <row r="27" spans="1:23" ht="15.75" x14ac:dyDescent="0.25">
      <c r="A27" s="789" t="s">
        <v>287</v>
      </c>
      <c r="B27" s="784"/>
      <c r="C27" s="36"/>
      <c r="D27" s="765" t="s">
        <v>278</v>
      </c>
      <c r="E27" s="754"/>
      <c r="F27" s="11"/>
      <c r="G27" s="11"/>
      <c r="H27" s="11"/>
      <c r="I27" s="11"/>
      <c r="J27" s="11"/>
      <c r="K27" s="11"/>
      <c r="L27" s="11"/>
      <c r="M27" s="11"/>
      <c r="N27" s="11"/>
      <c r="R27" s="11"/>
      <c r="T27" s="35" t="s">
        <v>279</v>
      </c>
      <c r="U27" s="774"/>
      <c r="V27" s="775"/>
      <c r="W27" s="776"/>
    </row>
    <row r="28" spans="1:23" ht="16.5" thickBot="1" x14ac:dyDescent="0.3">
      <c r="A28" s="790"/>
      <c r="B28" s="785"/>
      <c r="D28" s="766"/>
      <c r="E28" s="755"/>
      <c r="F28" s="11"/>
      <c r="G28" s="11"/>
      <c r="H28" s="22"/>
      <c r="I28" s="22"/>
      <c r="J28" s="22"/>
      <c r="K28" s="11"/>
      <c r="L28" s="11"/>
      <c r="M28" s="11"/>
      <c r="N28" s="11"/>
      <c r="R28" s="11"/>
      <c r="T28" s="35" t="s">
        <v>280</v>
      </c>
      <c r="U28" s="81"/>
      <c r="V28" s="82"/>
      <c r="W28" s="83"/>
    </row>
    <row r="29" spans="1:23" ht="18.600000000000001" customHeight="1" x14ac:dyDescent="0.25">
      <c r="A29" s="781"/>
      <c r="B29" s="84"/>
      <c r="C29" s="764"/>
      <c r="F29" s="762"/>
      <c r="G29" s="762"/>
      <c r="H29" s="761"/>
      <c r="I29" s="761"/>
      <c r="J29" s="761"/>
      <c r="K29" s="11"/>
      <c r="L29" s="11"/>
      <c r="M29" s="11"/>
      <c r="N29" s="11"/>
      <c r="R29" s="11"/>
      <c r="T29" s="35" t="s">
        <v>281</v>
      </c>
      <c r="U29" s="81"/>
      <c r="V29" s="82"/>
      <c r="W29" s="83"/>
    </row>
    <row r="30" spans="1:23" ht="18.95" customHeight="1" thickBot="1" x14ac:dyDescent="0.3">
      <c r="A30" s="781"/>
      <c r="B30" s="84"/>
      <c r="C30" s="764"/>
      <c r="F30" s="762"/>
      <c r="G30" s="762"/>
      <c r="H30" s="761"/>
      <c r="I30" s="761"/>
      <c r="J30" s="761"/>
      <c r="K30" s="11"/>
      <c r="L30" s="11"/>
      <c r="M30" s="11"/>
      <c r="N30" s="11"/>
      <c r="R30" s="11"/>
      <c r="T30" s="35" t="s">
        <v>282</v>
      </c>
      <c r="U30" s="786"/>
      <c r="V30" s="787"/>
      <c r="W30" s="788"/>
    </row>
    <row r="31" spans="1:23" ht="18.600000000000001" customHeight="1" thickBot="1" x14ac:dyDescent="0.3">
      <c r="A31" s="765" t="s">
        <v>288</v>
      </c>
      <c r="B31" s="754"/>
      <c r="D31" s="756"/>
      <c r="E31" s="754"/>
      <c r="F31" s="11"/>
      <c r="G31" s="11"/>
      <c r="H31" s="768"/>
      <c r="I31" s="768"/>
      <c r="J31" s="768"/>
      <c r="K31" s="11"/>
      <c r="L31" s="11"/>
      <c r="M31" s="11"/>
      <c r="N31" s="11"/>
      <c r="R31" s="11"/>
      <c r="T31" s="78" t="s">
        <v>283</v>
      </c>
      <c r="U31" s="777"/>
      <c r="V31" s="778"/>
      <c r="W31" s="779"/>
    </row>
    <row r="32" spans="1:23" ht="18.95" customHeight="1" thickBot="1" x14ac:dyDescent="0.3">
      <c r="A32" s="766"/>
      <c r="B32" s="755"/>
      <c r="D32" s="757"/>
      <c r="E32" s="755"/>
      <c r="F32" s="11"/>
      <c r="G32" s="11"/>
      <c r="H32" s="768"/>
      <c r="I32" s="768"/>
      <c r="J32" s="768"/>
      <c r="K32" s="762"/>
      <c r="L32" s="762"/>
      <c r="M32" s="762"/>
      <c r="N32" s="767" t="s">
        <v>289</v>
      </c>
      <c r="O32" s="767"/>
      <c r="P32" s="767"/>
      <c r="Q32" s="767"/>
      <c r="R32" s="11"/>
    </row>
    <row r="33" spans="1:23" ht="18.600000000000001" customHeight="1" x14ac:dyDescent="0.25">
      <c r="A33" s="21"/>
      <c r="B33" s="21"/>
      <c r="D33" s="760"/>
      <c r="E33" s="91"/>
      <c r="H33" s="768"/>
      <c r="I33" s="768"/>
      <c r="J33" s="768"/>
      <c r="K33" s="762"/>
      <c r="L33" s="762"/>
      <c r="M33" s="762"/>
      <c r="N33" s="767"/>
      <c r="O33" s="767"/>
      <c r="P33" s="767"/>
      <c r="Q33" s="767"/>
      <c r="R33" s="11"/>
    </row>
    <row r="34" spans="1:23" ht="18.95" customHeight="1" thickBot="1" x14ac:dyDescent="0.3">
      <c r="A34" s="21"/>
      <c r="B34" s="21"/>
      <c r="D34" s="760"/>
      <c r="E34" s="91"/>
      <c r="H34" s="768"/>
      <c r="I34" s="768"/>
      <c r="J34" s="768"/>
      <c r="K34" s="762"/>
      <c r="L34" s="762"/>
      <c r="M34" s="762"/>
      <c r="N34" s="767"/>
      <c r="O34" s="767"/>
      <c r="P34" s="767"/>
      <c r="Q34" s="767"/>
      <c r="R34" s="11"/>
    </row>
    <row r="35" spans="1:23" x14ac:dyDescent="0.25">
      <c r="A35" s="765" t="s">
        <v>290</v>
      </c>
      <c r="B35" s="754"/>
      <c r="D35" s="765" t="s">
        <v>285</v>
      </c>
      <c r="E35" s="754"/>
      <c r="F35" s="11"/>
      <c r="G35" s="11"/>
      <c r="H35" s="768"/>
      <c r="I35" s="768"/>
      <c r="J35" s="768"/>
      <c r="K35" s="762"/>
      <c r="L35" s="762"/>
      <c r="M35" s="762"/>
      <c r="N35" s="767"/>
      <c r="O35" s="767"/>
      <c r="P35" s="767"/>
      <c r="Q35" s="767"/>
    </row>
    <row r="36" spans="1:23" ht="15.75" thickBot="1" x14ac:dyDescent="0.3">
      <c r="A36" s="766"/>
      <c r="B36" s="755"/>
      <c r="D36" s="766"/>
      <c r="E36" s="755"/>
      <c r="F36" s="11"/>
      <c r="G36" s="11"/>
      <c r="H36" s="768"/>
      <c r="I36" s="768"/>
      <c r="J36" s="768"/>
      <c r="K36" s="11"/>
      <c r="L36" s="11"/>
      <c r="M36" s="11"/>
      <c r="N36" s="11"/>
      <c r="O36" s="11"/>
      <c r="P36" s="11"/>
      <c r="Q36" s="11"/>
    </row>
    <row r="37" spans="1:23" ht="15.75" x14ac:dyDescent="0.25">
      <c r="A37" s="791"/>
      <c r="B37" s="84"/>
      <c r="C37" s="764"/>
      <c r="F37" s="762"/>
      <c r="G37" s="762"/>
      <c r="H37" s="761"/>
      <c r="I37" s="761"/>
      <c r="J37" s="761"/>
      <c r="K37" s="11"/>
      <c r="L37" s="11"/>
      <c r="M37" s="11"/>
      <c r="N37" s="11"/>
      <c r="O37" s="11"/>
      <c r="P37" s="11"/>
      <c r="Q37" s="11"/>
    </row>
    <row r="38" spans="1:23" ht="16.5" thickBot="1" x14ac:dyDescent="0.3">
      <c r="A38" s="791"/>
      <c r="B38" s="84"/>
      <c r="C38" s="764"/>
      <c r="F38" s="762"/>
      <c r="G38" s="762"/>
      <c r="H38" s="761"/>
      <c r="I38" s="761"/>
      <c r="J38" s="761"/>
      <c r="K38" s="15"/>
      <c r="L38" s="15"/>
      <c r="M38" s="11"/>
      <c r="N38" s="11"/>
      <c r="O38" s="11"/>
      <c r="P38" s="11"/>
      <c r="Q38" s="11"/>
    </row>
    <row r="39" spans="1:23" ht="18.75" x14ac:dyDescent="0.25">
      <c r="A39" s="765" t="s">
        <v>291</v>
      </c>
      <c r="B39" s="754"/>
      <c r="D39" s="756"/>
      <c r="E39" s="754"/>
      <c r="F39" s="11"/>
      <c r="G39" s="11"/>
      <c r="H39" s="38"/>
      <c r="I39" s="38"/>
      <c r="J39" s="38"/>
      <c r="K39" s="15"/>
      <c r="L39" s="15"/>
      <c r="M39" s="11"/>
      <c r="N39" s="11"/>
      <c r="O39" s="11"/>
      <c r="P39" s="11"/>
      <c r="Q39" s="11"/>
    </row>
    <row r="40" spans="1:23" ht="19.5" thickBot="1" x14ac:dyDescent="0.3">
      <c r="A40" s="766"/>
      <c r="B40" s="755"/>
      <c r="D40" s="757"/>
      <c r="E40" s="755"/>
      <c r="F40" s="11"/>
      <c r="G40" s="11"/>
      <c r="H40" s="38"/>
      <c r="I40" s="38"/>
      <c r="J40" s="38"/>
    </row>
    <row r="45" spans="1:23" x14ac:dyDescent="0.25">
      <c r="A45" s="758" t="s">
        <v>292</v>
      </c>
      <c r="B45" s="758"/>
      <c r="C45" s="758"/>
      <c r="D45" s="758"/>
      <c r="E45" s="758"/>
      <c r="F45" s="758"/>
      <c r="G45" s="758"/>
      <c r="H45" s="758"/>
      <c r="I45" s="758"/>
      <c r="J45" s="758"/>
      <c r="K45" s="758"/>
      <c r="L45" s="758"/>
      <c r="M45" s="758"/>
      <c r="N45" s="758"/>
      <c r="O45" s="758"/>
      <c r="P45" s="758"/>
      <c r="Q45" s="758"/>
      <c r="R45" s="758"/>
    </row>
    <row r="46" spans="1:23" ht="15.75" thickBot="1" x14ac:dyDescent="0.3">
      <c r="A46" s="758"/>
      <c r="B46" s="758"/>
      <c r="C46" s="758"/>
      <c r="D46" s="758"/>
      <c r="E46" s="758"/>
      <c r="F46" s="758"/>
      <c r="G46" s="758"/>
      <c r="H46" s="758"/>
      <c r="I46" s="758"/>
      <c r="J46" s="758"/>
      <c r="K46" s="758"/>
      <c r="L46" s="758"/>
      <c r="M46" s="758"/>
      <c r="N46" s="758"/>
      <c r="O46" s="758"/>
      <c r="P46" s="758"/>
      <c r="Q46" s="758"/>
      <c r="R46" s="758"/>
    </row>
    <row r="47" spans="1:23" ht="21.75" thickBot="1" x14ac:dyDescent="0.4">
      <c r="A47" s="89" t="s">
        <v>273</v>
      </c>
      <c r="B47" s="90"/>
      <c r="C47" s="19"/>
      <c r="D47" s="759" t="s">
        <v>275</v>
      </c>
      <c r="E47" s="759"/>
      <c r="F47" s="759"/>
      <c r="G47" s="20"/>
      <c r="R47" s="11"/>
      <c r="T47" s="80"/>
      <c r="U47" s="769" t="s">
        <v>276</v>
      </c>
      <c r="V47" s="769"/>
      <c r="W47" s="770"/>
    </row>
    <row r="48" spans="1:23" ht="16.5" thickBot="1" x14ac:dyDescent="0.3">
      <c r="A48" s="25"/>
      <c r="B48" s="25"/>
      <c r="C48" s="25"/>
      <c r="D48" s="23"/>
      <c r="E48" s="23"/>
      <c r="F48" s="23"/>
      <c r="G48" s="23"/>
      <c r="K48" s="23"/>
      <c r="L48" s="23"/>
      <c r="M48" s="23"/>
      <c r="N48" s="23"/>
      <c r="R48" s="11"/>
      <c r="T48" s="79" t="s">
        <v>277</v>
      </c>
      <c r="U48" s="771"/>
      <c r="V48" s="772"/>
      <c r="W48" s="773"/>
    </row>
    <row r="49" spans="1:23" ht="15.75" customHeight="1" x14ac:dyDescent="0.25">
      <c r="A49" s="789" t="s">
        <v>293</v>
      </c>
      <c r="B49" s="784"/>
      <c r="C49" s="36"/>
      <c r="D49" s="11"/>
      <c r="E49" s="11"/>
      <c r="F49" s="11"/>
      <c r="G49" s="11"/>
      <c r="K49" s="11"/>
      <c r="L49" s="11"/>
      <c r="M49" s="11"/>
      <c r="N49" s="11"/>
      <c r="R49" s="11"/>
      <c r="T49" s="35" t="s">
        <v>279</v>
      </c>
      <c r="U49" s="774"/>
      <c r="V49" s="775"/>
      <c r="W49" s="776"/>
    </row>
    <row r="50" spans="1:23" ht="15.75" customHeight="1" thickBot="1" x14ac:dyDescent="0.3">
      <c r="A50" s="790"/>
      <c r="B50" s="785"/>
      <c r="D50" s="22"/>
      <c r="E50" s="22"/>
      <c r="F50" s="22"/>
      <c r="G50" s="11"/>
      <c r="K50" s="11"/>
      <c r="L50" s="11"/>
      <c r="M50" s="11"/>
      <c r="N50" s="11"/>
      <c r="R50" s="11"/>
      <c r="T50" s="35" t="s">
        <v>280</v>
      </c>
      <c r="U50" s="81"/>
      <c r="V50" s="82"/>
      <c r="W50" s="83"/>
    </row>
    <row r="51" spans="1:23" ht="15.75" customHeight="1" thickBot="1" x14ac:dyDescent="0.3">
      <c r="A51" s="763"/>
      <c r="B51" s="84"/>
      <c r="C51" s="764"/>
      <c r="D51" s="761"/>
      <c r="E51" s="761"/>
      <c r="F51" s="761"/>
      <c r="G51" s="85"/>
      <c r="K51" s="11"/>
      <c r="L51" s="11"/>
      <c r="M51" s="11"/>
      <c r="N51" s="11"/>
      <c r="R51" s="11"/>
      <c r="T51" s="78" t="s">
        <v>281</v>
      </c>
      <c r="U51" s="86"/>
      <c r="V51" s="87"/>
      <c r="W51" s="88"/>
    </row>
    <row r="52" spans="1:23" ht="16.5" customHeight="1" thickBot="1" x14ac:dyDescent="0.3">
      <c r="A52" s="763"/>
      <c r="B52" s="84"/>
      <c r="C52" s="764"/>
      <c r="D52" s="761"/>
      <c r="E52" s="761"/>
      <c r="F52" s="761"/>
      <c r="G52" s="85"/>
      <c r="K52" s="11"/>
      <c r="L52" s="11"/>
      <c r="M52" s="11"/>
      <c r="N52" s="11"/>
      <c r="R52" s="11"/>
    </row>
    <row r="53" spans="1:23" x14ac:dyDescent="0.25">
      <c r="A53" s="765" t="s">
        <v>290</v>
      </c>
      <c r="B53" s="754"/>
      <c r="D53" s="768"/>
      <c r="E53" s="768"/>
      <c r="F53" s="768"/>
      <c r="G53" s="11"/>
      <c r="K53" s="11"/>
      <c r="L53" s="11"/>
      <c r="M53" s="11"/>
      <c r="N53" s="11"/>
      <c r="R53" s="11"/>
    </row>
    <row r="54" spans="1:23" ht="15.75" thickBot="1" x14ac:dyDescent="0.3">
      <c r="A54" s="766"/>
      <c r="B54" s="755"/>
      <c r="D54" s="768"/>
      <c r="E54" s="768"/>
      <c r="F54" s="768"/>
      <c r="G54" s="85"/>
      <c r="H54" s="85"/>
      <c r="I54" s="85"/>
      <c r="J54" s="767" t="s">
        <v>294</v>
      </c>
      <c r="K54" s="767"/>
      <c r="L54" s="767"/>
      <c r="M54" s="767"/>
      <c r="R54" s="11"/>
    </row>
    <row r="55" spans="1:23" ht="21" x14ac:dyDescent="0.35">
      <c r="A55" s="41"/>
      <c r="B55" s="21"/>
      <c r="D55" s="768"/>
      <c r="E55" s="768"/>
      <c r="F55" s="768"/>
      <c r="G55" s="85"/>
      <c r="H55" s="85"/>
      <c r="I55" s="85"/>
      <c r="J55" s="767"/>
      <c r="K55" s="767"/>
      <c r="L55" s="767"/>
      <c r="M55" s="767"/>
      <c r="R55" s="11"/>
    </row>
    <row r="56" spans="1:23" ht="21.75" thickBot="1" x14ac:dyDescent="0.4">
      <c r="A56" s="41"/>
      <c r="B56" s="21"/>
      <c r="D56" s="768"/>
      <c r="E56" s="768"/>
      <c r="F56" s="768"/>
      <c r="G56" s="85"/>
      <c r="H56" s="85"/>
      <c r="I56" s="85"/>
      <c r="J56" s="767"/>
      <c r="K56" s="767"/>
      <c r="L56" s="767"/>
      <c r="M56" s="767"/>
      <c r="R56" s="11"/>
    </row>
    <row r="57" spans="1:23" ht="15" customHeight="1" x14ac:dyDescent="0.25">
      <c r="A57" s="765" t="s">
        <v>295</v>
      </c>
      <c r="B57" s="754"/>
      <c r="D57" s="768"/>
      <c r="E57" s="768"/>
      <c r="F57" s="768"/>
      <c r="G57" s="85"/>
      <c r="H57" s="85"/>
      <c r="I57" s="85"/>
      <c r="J57" s="767"/>
      <c r="K57" s="767"/>
      <c r="L57" s="767"/>
      <c r="M57" s="767"/>
    </row>
    <row r="58" spans="1:23" ht="15.75" customHeight="1" thickBot="1" x14ac:dyDescent="0.3">
      <c r="A58" s="766"/>
      <c r="B58" s="755"/>
      <c r="D58" s="768"/>
      <c r="E58" s="768"/>
      <c r="F58" s="768"/>
      <c r="G58" s="11"/>
      <c r="K58" s="11"/>
      <c r="L58" s="11"/>
      <c r="M58" s="11"/>
      <c r="N58" s="11"/>
      <c r="O58" s="11"/>
      <c r="P58" s="11"/>
      <c r="Q58" s="11"/>
    </row>
    <row r="59" spans="1:23" ht="15.75" customHeight="1" x14ac:dyDescent="0.25">
      <c r="A59" s="763"/>
      <c r="B59" s="84"/>
      <c r="C59" s="764"/>
      <c r="D59" s="761"/>
      <c r="E59" s="761"/>
      <c r="F59" s="761"/>
      <c r="K59" s="11"/>
      <c r="L59" s="11"/>
      <c r="M59" s="11"/>
      <c r="N59" s="11"/>
      <c r="O59" s="11"/>
      <c r="P59" s="11"/>
      <c r="Q59" s="11"/>
    </row>
    <row r="60" spans="1:23" ht="16.5" customHeight="1" thickBot="1" x14ac:dyDescent="0.3">
      <c r="A60" s="763"/>
      <c r="B60" s="84"/>
      <c r="C60" s="764"/>
      <c r="D60" s="761"/>
      <c r="E60" s="761"/>
      <c r="F60" s="761"/>
      <c r="K60" s="15"/>
      <c r="L60" s="15"/>
      <c r="M60" s="11"/>
      <c r="N60" s="11"/>
      <c r="O60" s="11"/>
      <c r="P60" s="11"/>
      <c r="Q60" s="11"/>
    </row>
    <row r="61" spans="1:23" ht="18.75" x14ac:dyDescent="0.25">
      <c r="A61" s="765" t="s">
        <v>287</v>
      </c>
      <c r="B61" s="754"/>
      <c r="F61" s="11"/>
      <c r="G61" s="11"/>
      <c r="H61" s="38"/>
      <c r="I61" s="38"/>
      <c r="J61" s="38"/>
      <c r="K61" s="15"/>
      <c r="L61" s="15"/>
      <c r="M61" s="11"/>
      <c r="N61" s="11"/>
      <c r="O61" s="11"/>
      <c r="P61" s="11"/>
      <c r="Q61" s="11"/>
    </row>
    <row r="62" spans="1:23" ht="19.5" thickBot="1" x14ac:dyDescent="0.3">
      <c r="A62" s="766"/>
      <c r="B62" s="755"/>
      <c r="F62" s="11"/>
      <c r="G62" s="11"/>
      <c r="H62" s="38"/>
      <c r="I62" s="38"/>
      <c r="J62" s="38"/>
    </row>
  </sheetData>
  <mergeCells count="96">
    <mergeCell ref="A17:A18"/>
    <mergeCell ref="U25:W25"/>
    <mergeCell ref="U26:W26"/>
    <mergeCell ref="U27:W27"/>
    <mergeCell ref="U30:W30"/>
    <mergeCell ref="A27:A28"/>
    <mergeCell ref="B27:B28"/>
    <mergeCell ref="D27:D28"/>
    <mergeCell ref="E27:E28"/>
    <mergeCell ref="A29:A30"/>
    <mergeCell ref="C29:C30"/>
    <mergeCell ref="F29:G30"/>
    <mergeCell ref="D5:D6"/>
    <mergeCell ref="U31:W31"/>
    <mergeCell ref="U47:W47"/>
    <mergeCell ref="U48:W48"/>
    <mergeCell ref="U49:W49"/>
    <mergeCell ref="H9:J14"/>
    <mergeCell ref="U8:W8"/>
    <mergeCell ref="H29:J30"/>
    <mergeCell ref="K32:M35"/>
    <mergeCell ref="N32:Q35"/>
    <mergeCell ref="A45:R46"/>
    <mergeCell ref="D47:F47"/>
    <mergeCell ref="A49:A50"/>
    <mergeCell ref="B49:B50"/>
    <mergeCell ref="A37:A38"/>
    <mergeCell ref="C37:C38"/>
    <mergeCell ref="E3:F4"/>
    <mergeCell ref="A1:R2"/>
    <mergeCell ref="K10:M13"/>
    <mergeCell ref="N10:Q13"/>
    <mergeCell ref="A15:A16"/>
    <mergeCell ref="A13:A14"/>
    <mergeCell ref="A5:A6"/>
    <mergeCell ref="A7:A8"/>
    <mergeCell ref="A9:A10"/>
    <mergeCell ref="C15:C16"/>
    <mergeCell ref="C7:C8"/>
    <mergeCell ref="B5:B6"/>
    <mergeCell ref="B9:B10"/>
    <mergeCell ref="F15:G16"/>
    <mergeCell ref="H15:J16"/>
    <mergeCell ref="D13:D14"/>
    <mergeCell ref="U3:W3"/>
    <mergeCell ref="U4:W4"/>
    <mergeCell ref="U5:W5"/>
    <mergeCell ref="U9:W9"/>
    <mergeCell ref="H3:J3"/>
    <mergeCell ref="G4:J4"/>
    <mergeCell ref="A31:A32"/>
    <mergeCell ref="B31:B32"/>
    <mergeCell ref="D31:D32"/>
    <mergeCell ref="H31:J36"/>
    <mergeCell ref="E31:E32"/>
    <mergeCell ref="D33:D34"/>
    <mergeCell ref="A35:A36"/>
    <mergeCell ref="B35:B36"/>
    <mergeCell ref="D35:D36"/>
    <mergeCell ref="E35:E36"/>
    <mergeCell ref="F37:G38"/>
    <mergeCell ref="H37:J38"/>
    <mergeCell ref="A39:A40"/>
    <mergeCell ref="B39:B40"/>
    <mergeCell ref="D39:D40"/>
    <mergeCell ref="E39:E40"/>
    <mergeCell ref="J54:M57"/>
    <mergeCell ref="A57:A58"/>
    <mergeCell ref="B57:B58"/>
    <mergeCell ref="A51:A52"/>
    <mergeCell ref="C51:C52"/>
    <mergeCell ref="D51:F52"/>
    <mergeCell ref="A53:A54"/>
    <mergeCell ref="B53:B54"/>
    <mergeCell ref="D53:F58"/>
    <mergeCell ref="A59:A60"/>
    <mergeCell ref="C59:C60"/>
    <mergeCell ref="D59:F60"/>
    <mergeCell ref="A61:A62"/>
    <mergeCell ref="B61:B62"/>
    <mergeCell ref="B3:C4"/>
    <mergeCell ref="B25:C26"/>
    <mergeCell ref="E25:G26"/>
    <mergeCell ref="B13:B14"/>
    <mergeCell ref="B17:B18"/>
    <mergeCell ref="D17:D18"/>
    <mergeCell ref="E17:E18"/>
    <mergeCell ref="A23:R24"/>
    <mergeCell ref="H25:J25"/>
    <mergeCell ref="D11:D12"/>
    <mergeCell ref="H7:J8"/>
    <mergeCell ref="E13:E14"/>
    <mergeCell ref="D9:D10"/>
    <mergeCell ref="E9:E10"/>
    <mergeCell ref="E5:E6"/>
    <mergeCell ref="F7:G8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"/>
  <dimension ref="A1:BC191"/>
  <sheetViews>
    <sheetView zoomScale="145" zoomScaleNormal="145" workbookViewId="0">
      <pane ySplit="1" topLeftCell="A138" activePane="bottomLeft" state="frozen"/>
      <selection pane="bottomLeft" activeCell="K29" sqref="K29"/>
    </sheetView>
  </sheetViews>
  <sheetFormatPr defaultColWidth="8.85546875" defaultRowHeight="15" x14ac:dyDescent="0.25"/>
  <cols>
    <col min="1" max="1" width="23.5703125" style="65" bestFit="1" customWidth="1"/>
    <col min="2" max="2" width="23.5703125" style="56" bestFit="1" customWidth="1"/>
    <col min="3" max="3" width="10" style="53" bestFit="1" customWidth="1"/>
    <col min="4" max="11" width="7.7109375" style="25" bestFit="1" customWidth="1"/>
    <col min="12" max="12" width="8.7109375" style="25" bestFit="1" customWidth="1"/>
    <col min="13" max="13" width="8.5703125" style="25" bestFit="1" customWidth="1"/>
    <col min="14" max="14" width="9.85546875" style="66" bestFit="1" customWidth="1"/>
    <col min="15" max="15" width="3.5703125" style="39" bestFit="1" customWidth="1"/>
    <col min="16" max="16" width="8.85546875" style="11"/>
    <col min="17" max="17" width="25" style="11" bestFit="1" customWidth="1"/>
    <col min="18" max="18" width="10.7109375" style="11" customWidth="1"/>
    <col min="19" max="21" width="8.85546875" style="11"/>
    <col min="22" max="22" width="22" style="11" customWidth="1"/>
    <col min="23" max="23" width="11.42578125" style="11" customWidth="1"/>
    <col min="24" max="26" width="8.85546875" style="11"/>
    <col min="27" max="27" width="25.140625" style="11" customWidth="1"/>
    <col min="28" max="28" width="11.140625" style="11" customWidth="1"/>
    <col min="29" max="31" width="8.85546875" style="11"/>
    <col min="32" max="32" width="24.28515625" style="11" customWidth="1"/>
    <col min="33" max="33" width="11.42578125" style="11" customWidth="1"/>
    <col min="34" max="34" width="8.85546875" style="11"/>
    <col min="35" max="35" width="8.85546875" style="39"/>
    <col min="36" max="36" width="8.85546875" style="11"/>
    <col min="37" max="37" width="22.28515625" style="11" customWidth="1"/>
    <col min="38" max="38" width="9.5703125" style="11" customWidth="1"/>
    <col min="39" max="40" width="8.85546875" style="11"/>
    <col min="41" max="41" width="9.140625" style="11"/>
    <col min="42" max="42" width="25.85546875" style="11" customWidth="1"/>
    <col min="43" max="43" width="11.5703125" style="11" customWidth="1"/>
    <col min="44" max="45" width="8.85546875" style="11"/>
    <col min="46" max="46" width="9.140625" style="11"/>
    <col min="47" max="47" width="21.42578125" style="11" customWidth="1"/>
    <col min="48" max="48" width="11.42578125" style="11" customWidth="1"/>
    <col min="49" max="51" width="8.85546875" style="11"/>
    <col min="52" max="52" width="18.42578125" style="11" customWidth="1"/>
    <col min="53" max="53" width="11.85546875" style="11" customWidth="1"/>
    <col min="54" max="16384" width="8.85546875" style="11"/>
  </cols>
  <sheetData>
    <row r="1" spans="1:45" s="39" customFormat="1" x14ac:dyDescent="0.25">
      <c r="A1" s="278" t="s">
        <v>1</v>
      </c>
      <c r="B1" s="279" t="s">
        <v>296</v>
      </c>
      <c r="C1" s="280" t="s">
        <v>297</v>
      </c>
      <c r="D1" s="280" t="s">
        <v>71</v>
      </c>
      <c r="E1" s="280" t="s">
        <v>77</v>
      </c>
      <c r="F1" s="280" t="s">
        <v>81</v>
      </c>
      <c r="G1" s="280" t="s">
        <v>86</v>
      </c>
      <c r="H1" s="280" t="s">
        <v>103</v>
      </c>
      <c r="I1" s="280" t="s">
        <v>105</v>
      </c>
      <c r="J1" s="280" t="s">
        <v>108</v>
      </c>
      <c r="K1" s="280" t="s">
        <v>111</v>
      </c>
      <c r="L1" s="280" t="s">
        <v>112</v>
      </c>
      <c r="M1" s="376" t="s">
        <v>563</v>
      </c>
      <c r="N1" s="642" t="s">
        <v>298</v>
      </c>
      <c r="O1" s="281" t="s">
        <v>299</v>
      </c>
      <c r="P1" s="85"/>
      <c r="Q1" s="52"/>
      <c r="R1" s="52"/>
      <c r="S1" s="52"/>
      <c r="T1" s="52"/>
      <c r="U1" s="85"/>
      <c r="V1" s="52"/>
      <c r="W1" s="52"/>
      <c r="X1" s="52"/>
      <c r="Y1" s="52"/>
      <c r="Z1" s="85"/>
      <c r="AA1" s="52"/>
      <c r="AB1" s="52"/>
      <c r="AC1" s="52"/>
      <c r="AD1" s="52"/>
      <c r="AE1" s="85"/>
      <c r="AF1" s="52"/>
      <c r="AG1" s="52"/>
      <c r="AH1" s="52"/>
      <c r="AI1" s="52"/>
      <c r="AJ1" s="85"/>
      <c r="AK1" s="52"/>
      <c r="AL1" s="52"/>
      <c r="AM1" s="52"/>
      <c r="AN1" s="52"/>
      <c r="AO1" s="85"/>
      <c r="AP1" s="52"/>
      <c r="AQ1" s="52"/>
      <c r="AR1" s="52"/>
      <c r="AS1" s="52"/>
    </row>
    <row r="2" spans="1:45" ht="15" customHeight="1" x14ac:dyDescent="0.25">
      <c r="A2" s="282" t="s">
        <v>14</v>
      </c>
      <c r="B2" s="283" t="s">
        <v>74</v>
      </c>
      <c r="C2" s="284"/>
      <c r="D2" s="284"/>
      <c r="E2" s="284">
        <v>11</v>
      </c>
      <c r="F2" s="284"/>
      <c r="G2" s="284">
        <v>12</v>
      </c>
      <c r="H2" s="284"/>
      <c r="I2" s="284"/>
      <c r="J2" s="284"/>
      <c r="K2" s="284"/>
      <c r="L2" s="372"/>
      <c r="M2" s="377">
        <f t="shared" ref="M2:M15" si="0">SUM(C2:L2)</f>
        <v>23</v>
      </c>
      <c r="N2" s="643">
        <f t="shared" ref="N2:N14" si="1">SUM(C2:L2)/O2</f>
        <v>11.5</v>
      </c>
      <c r="O2" s="285">
        <f t="shared" ref="O2:O14" si="2">COUNTA(C2:L2)</f>
        <v>2</v>
      </c>
      <c r="Q2" s="54"/>
      <c r="R2" s="54"/>
      <c r="S2" s="54"/>
      <c r="T2" s="54"/>
      <c r="V2" s="54"/>
      <c r="W2" s="54"/>
      <c r="X2" s="54"/>
      <c r="Y2" s="54"/>
      <c r="AA2" s="54"/>
      <c r="AB2" s="54"/>
      <c r="AC2" s="54"/>
      <c r="AD2" s="54"/>
      <c r="AF2" s="54"/>
      <c r="AG2" s="54"/>
      <c r="AH2" s="54"/>
      <c r="AI2" s="54"/>
      <c r="AK2" s="54"/>
      <c r="AL2" s="54"/>
      <c r="AM2" s="54"/>
      <c r="AN2" s="54"/>
      <c r="AP2" s="54"/>
      <c r="AQ2" s="54"/>
      <c r="AR2" s="54"/>
      <c r="AS2" s="54"/>
    </row>
    <row r="3" spans="1:45" ht="15.75" x14ac:dyDescent="0.25">
      <c r="A3" s="282" t="s">
        <v>14</v>
      </c>
      <c r="B3" s="286" t="s">
        <v>358</v>
      </c>
      <c r="C3" s="284">
        <v>2</v>
      </c>
      <c r="D3" s="284">
        <v>0</v>
      </c>
      <c r="E3" s="284">
        <v>0</v>
      </c>
      <c r="F3" s="284">
        <v>2</v>
      </c>
      <c r="G3" s="284">
        <v>0</v>
      </c>
      <c r="H3" s="284"/>
      <c r="I3" s="284">
        <v>0</v>
      </c>
      <c r="J3" s="284"/>
      <c r="K3" s="284">
        <v>0</v>
      </c>
      <c r="L3" s="372"/>
      <c r="M3" s="377">
        <f t="shared" si="0"/>
        <v>4</v>
      </c>
      <c r="N3" s="643">
        <f t="shared" si="1"/>
        <v>0.5714285714285714</v>
      </c>
      <c r="O3" s="285">
        <f t="shared" si="2"/>
        <v>7</v>
      </c>
      <c r="R3" s="85"/>
      <c r="S3" s="85"/>
      <c r="T3" s="55"/>
      <c r="W3" s="85"/>
      <c r="X3" s="85"/>
      <c r="Y3" s="55"/>
      <c r="AB3" s="85"/>
      <c r="AC3" s="85"/>
      <c r="AD3" s="55"/>
      <c r="AI3" s="85"/>
    </row>
    <row r="4" spans="1:45" ht="15.75" x14ac:dyDescent="0.25">
      <c r="A4" s="282" t="s">
        <v>14</v>
      </c>
      <c r="B4" s="286" t="s">
        <v>359</v>
      </c>
      <c r="C4" s="284">
        <v>9</v>
      </c>
      <c r="D4" s="284">
        <v>9</v>
      </c>
      <c r="E4" s="284">
        <v>6</v>
      </c>
      <c r="F4" s="284">
        <v>5</v>
      </c>
      <c r="G4" s="284">
        <v>8</v>
      </c>
      <c r="H4" s="284"/>
      <c r="I4" s="284">
        <v>2</v>
      </c>
      <c r="J4" s="284"/>
      <c r="K4" s="284">
        <v>5</v>
      </c>
      <c r="L4" s="372"/>
      <c r="M4" s="377">
        <f t="shared" si="0"/>
        <v>44</v>
      </c>
      <c r="N4" s="643">
        <f t="shared" si="1"/>
        <v>6.2857142857142856</v>
      </c>
      <c r="O4" s="285">
        <f t="shared" si="2"/>
        <v>7</v>
      </c>
      <c r="R4" s="85"/>
      <c r="S4" s="85"/>
      <c r="T4" s="55"/>
      <c r="W4" s="85"/>
      <c r="X4" s="85"/>
      <c r="Y4" s="55"/>
      <c r="AB4" s="85"/>
      <c r="AC4" s="85"/>
      <c r="AD4" s="55"/>
      <c r="AI4" s="85"/>
    </row>
    <row r="5" spans="1:45" ht="15.75" x14ac:dyDescent="0.25">
      <c r="A5" s="282" t="s">
        <v>14</v>
      </c>
      <c r="B5" s="286" t="s">
        <v>360</v>
      </c>
      <c r="C5" s="284">
        <v>11</v>
      </c>
      <c r="D5" s="284">
        <v>6</v>
      </c>
      <c r="E5" s="284"/>
      <c r="F5" s="284">
        <v>19</v>
      </c>
      <c r="G5" s="284">
        <v>5</v>
      </c>
      <c r="H5" s="284">
        <v>20</v>
      </c>
      <c r="I5" s="284">
        <v>7</v>
      </c>
      <c r="J5" s="284">
        <v>6</v>
      </c>
      <c r="K5" s="284">
        <v>8</v>
      </c>
      <c r="L5" s="372"/>
      <c r="M5" s="377">
        <f t="shared" si="0"/>
        <v>82</v>
      </c>
      <c r="N5" s="643">
        <f t="shared" si="1"/>
        <v>10.25</v>
      </c>
      <c r="O5" s="285">
        <f t="shared" si="2"/>
        <v>8</v>
      </c>
      <c r="R5" s="85"/>
      <c r="S5" s="85"/>
      <c r="T5" s="55"/>
      <c r="W5" s="85"/>
      <c r="X5" s="85"/>
      <c r="Y5" s="55"/>
      <c r="AB5" s="85"/>
      <c r="AC5" s="85"/>
      <c r="AD5" s="55"/>
      <c r="AI5" s="85"/>
    </row>
    <row r="6" spans="1:45" ht="15.75" x14ac:dyDescent="0.25">
      <c r="A6" s="282" t="s">
        <v>14</v>
      </c>
      <c r="B6" s="286" t="s">
        <v>361</v>
      </c>
      <c r="C6" s="284">
        <v>3</v>
      </c>
      <c r="D6" s="284">
        <v>2</v>
      </c>
      <c r="E6" s="284"/>
      <c r="F6" s="284">
        <v>3</v>
      </c>
      <c r="G6" s="284">
        <v>0</v>
      </c>
      <c r="H6" s="284"/>
      <c r="I6" s="284">
        <v>1</v>
      </c>
      <c r="J6" s="284"/>
      <c r="K6" s="284">
        <v>0</v>
      </c>
      <c r="L6" s="372"/>
      <c r="M6" s="377">
        <f t="shared" si="0"/>
        <v>9</v>
      </c>
      <c r="N6" s="643">
        <f t="shared" si="1"/>
        <v>1.5</v>
      </c>
      <c r="O6" s="285">
        <f t="shared" si="2"/>
        <v>6</v>
      </c>
      <c r="R6" s="85"/>
      <c r="S6" s="85"/>
      <c r="T6" s="55"/>
      <c r="W6" s="85"/>
      <c r="X6" s="85"/>
      <c r="Y6" s="55"/>
      <c r="AB6" s="85"/>
      <c r="AC6" s="85"/>
      <c r="AD6" s="55"/>
      <c r="AI6" s="85"/>
    </row>
    <row r="7" spans="1:45" ht="15.75" x14ac:dyDescent="0.25">
      <c r="A7" s="282" t="s">
        <v>14</v>
      </c>
      <c r="B7" s="286" t="s">
        <v>362</v>
      </c>
      <c r="C7" s="284">
        <v>6</v>
      </c>
      <c r="D7" s="284">
        <v>7</v>
      </c>
      <c r="E7" s="284">
        <v>3</v>
      </c>
      <c r="F7" s="284">
        <v>6</v>
      </c>
      <c r="G7" s="284">
        <v>7</v>
      </c>
      <c r="H7" s="284">
        <v>5</v>
      </c>
      <c r="I7" s="284">
        <v>4</v>
      </c>
      <c r="J7" s="284">
        <v>2</v>
      </c>
      <c r="K7" s="284">
        <v>0</v>
      </c>
      <c r="L7" s="372"/>
      <c r="M7" s="377">
        <f t="shared" si="0"/>
        <v>40</v>
      </c>
      <c r="N7" s="643">
        <f t="shared" si="1"/>
        <v>4.4444444444444446</v>
      </c>
      <c r="O7" s="285">
        <f t="shared" si="2"/>
        <v>9</v>
      </c>
      <c r="R7" s="85"/>
      <c r="S7" s="85"/>
      <c r="T7" s="55"/>
      <c r="W7" s="85"/>
      <c r="X7" s="85"/>
      <c r="Y7" s="55"/>
      <c r="AB7" s="85"/>
      <c r="AC7" s="85"/>
      <c r="AD7" s="55"/>
      <c r="AI7" s="85"/>
    </row>
    <row r="8" spans="1:45" ht="15.75" x14ac:dyDescent="0.25">
      <c r="A8" s="282" t="s">
        <v>14</v>
      </c>
      <c r="B8" s="635" t="s">
        <v>590</v>
      </c>
      <c r="C8" s="284">
        <v>0</v>
      </c>
      <c r="D8" s="284">
        <v>0</v>
      </c>
      <c r="E8" s="284">
        <v>0</v>
      </c>
      <c r="F8" s="284"/>
      <c r="G8" s="284"/>
      <c r="H8" s="284"/>
      <c r="I8" s="284">
        <v>0</v>
      </c>
      <c r="J8" s="284">
        <v>0</v>
      </c>
      <c r="K8" s="284"/>
      <c r="L8" s="372"/>
      <c r="M8" s="377">
        <f t="shared" si="0"/>
        <v>0</v>
      </c>
      <c r="N8" s="643">
        <f t="shared" si="1"/>
        <v>0</v>
      </c>
      <c r="O8" s="285">
        <f t="shared" si="2"/>
        <v>5</v>
      </c>
      <c r="R8" s="85"/>
      <c r="S8" s="85"/>
      <c r="T8" s="55"/>
      <c r="W8" s="85"/>
      <c r="X8" s="85"/>
      <c r="Y8" s="55"/>
      <c r="AB8" s="85"/>
      <c r="AC8" s="85"/>
      <c r="AD8" s="55"/>
      <c r="AI8" s="85"/>
    </row>
    <row r="9" spans="1:45" ht="15.75" x14ac:dyDescent="0.25">
      <c r="A9" s="282" t="s">
        <v>14</v>
      </c>
      <c r="B9" s="286" t="s">
        <v>336</v>
      </c>
      <c r="C9" s="284">
        <v>0</v>
      </c>
      <c r="D9" s="284">
        <v>0</v>
      </c>
      <c r="E9" s="284">
        <v>0</v>
      </c>
      <c r="F9" s="284">
        <v>0</v>
      </c>
      <c r="G9" s="284">
        <v>3</v>
      </c>
      <c r="H9" s="284"/>
      <c r="I9" s="284">
        <v>0</v>
      </c>
      <c r="J9" s="284">
        <v>0</v>
      </c>
      <c r="K9" s="284"/>
      <c r="L9" s="372"/>
      <c r="M9" s="377">
        <f t="shared" si="0"/>
        <v>3</v>
      </c>
      <c r="N9" s="643">
        <f t="shared" si="1"/>
        <v>0.42857142857142855</v>
      </c>
      <c r="O9" s="285">
        <f t="shared" si="2"/>
        <v>7</v>
      </c>
      <c r="R9" s="85"/>
      <c r="S9" s="85"/>
      <c r="T9" s="55"/>
      <c r="W9" s="85"/>
      <c r="X9" s="85"/>
      <c r="Y9" s="55"/>
      <c r="AB9" s="85"/>
      <c r="AC9" s="85"/>
      <c r="AD9" s="55"/>
      <c r="AI9" s="85"/>
    </row>
    <row r="10" spans="1:45" ht="15.75" x14ac:dyDescent="0.25">
      <c r="A10" s="282" t="s">
        <v>14</v>
      </c>
      <c r="B10" s="286" t="s">
        <v>591</v>
      </c>
      <c r="C10" s="284">
        <v>5</v>
      </c>
      <c r="D10" s="284">
        <v>0</v>
      </c>
      <c r="E10" s="284">
        <v>2</v>
      </c>
      <c r="F10" s="284">
        <v>6</v>
      </c>
      <c r="G10" s="284">
        <v>0</v>
      </c>
      <c r="H10" s="284">
        <v>4</v>
      </c>
      <c r="I10" s="284">
        <v>0</v>
      </c>
      <c r="J10" s="284">
        <v>0</v>
      </c>
      <c r="K10" s="284">
        <v>7</v>
      </c>
      <c r="L10" s="372"/>
      <c r="M10" s="377">
        <f t="shared" si="0"/>
        <v>24</v>
      </c>
      <c r="N10" s="643">
        <f t="shared" si="1"/>
        <v>2.6666666666666665</v>
      </c>
      <c r="O10" s="285">
        <f t="shared" si="2"/>
        <v>9</v>
      </c>
      <c r="R10" s="85"/>
      <c r="S10" s="85"/>
      <c r="T10" s="55"/>
      <c r="W10" s="85"/>
      <c r="X10" s="85"/>
      <c r="Y10" s="55"/>
      <c r="AB10" s="85"/>
      <c r="AC10" s="85"/>
      <c r="AD10" s="55"/>
      <c r="AI10" s="85"/>
    </row>
    <row r="11" spans="1:45" ht="15.75" x14ac:dyDescent="0.25">
      <c r="A11" s="282" t="s">
        <v>14</v>
      </c>
      <c r="B11" s="286" t="s">
        <v>673</v>
      </c>
      <c r="C11" s="284"/>
      <c r="D11" s="284"/>
      <c r="E11" s="284">
        <v>8</v>
      </c>
      <c r="F11" s="284"/>
      <c r="G11" s="284">
        <v>2</v>
      </c>
      <c r="H11" s="284"/>
      <c r="I11" s="284"/>
      <c r="J11" s="284">
        <v>7</v>
      </c>
      <c r="K11" s="284">
        <v>3</v>
      </c>
      <c r="L11" s="372"/>
      <c r="M11" s="377">
        <f t="shared" si="0"/>
        <v>20</v>
      </c>
      <c r="N11" s="643">
        <f t="shared" si="1"/>
        <v>5</v>
      </c>
      <c r="O11" s="285">
        <f t="shared" si="2"/>
        <v>4</v>
      </c>
      <c r="R11" s="358"/>
      <c r="S11" s="358"/>
      <c r="T11" s="55"/>
      <c r="W11" s="358"/>
      <c r="X11" s="358"/>
      <c r="Y11" s="55"/>
      <c r="AB11" s="358"/>
      <c r="AC11" s="358"/>
      <c r="AD11" s="55"/>
      <c r="AI11" s="358"/>
    </row>
    <row r="12" spans="1:45" ht="15.75" x14ac:dyDescent="0.25">
      <c r="A12" s="282" t="s">
        <v>14</v>
      </c>
      <c r="B12" s="365" t="s">
        <v>771</v>
      </c>
      <c r="C12" s="366"/>
      <c r="D12" s="366"/>
      <c r="E12" s="366"/>
      <c r="F12" s="366"/>
      <c r="G12" s="366">
        <v>2</v>
      </c>
      <c r="H12" s="366">
        <v>9</v>
      </c>
      <c r="I12" s="366">
        <v>15</v>
      </c>
      <c r="J12" s="366">
        <v>14</v>
      </c>
      <c r="K12" s="366">
        <v>13</v>
      </c>
      <c r="L12" s="373"/>
      <c r="M12" s="377">
        <f t="shared" si="0"/>
        <v>53</v>
      </c>
      <c r="N12" s="643">
        <f t="shared" si="1"/>
        <v>10.6</v>
      </c>
      <c r="O12" s="285">
        <f t="shared" si="2"/>
        <v>5</v>
      </c>
      <c r="R12" s="538"/>
      <c r="S12" s="538"/>
      <c r="T12" s="55"/>
      <c r="W12" s="538"/>
      <c r="X12" s="538"/>
      <c r="Y12" s="55"/>
      <c r="AB12" s="538"/>
      <c r="AC12" s="538"/>
      <c r="AD12" s="55"/>
      <c r="AI12" s="538"/>
    </row>
    <row r="13" spans="1:45" ht="15.75" x14ac:dyDescent="0.25">
      <c r="A13" s="282" t="s">
        <v>14</v>
      </c>
      <c r="B13" s="365" t="s">
        <v>773</v>
      </c>
      <c r="C13" s="366"/>
      <c r="D13" s="366"/>
      <c r="E13" s="366"/>
      <c r="F13" s="366"/>
      <c r="G13" s="366"/>
      <c r="H13" s="366">
        <v>0</v>
      </c>
      <c r="I13" s="366"/>
      <c r="J13" s="366">
        <v>0</v>
      </c>
      <c r="K13" s="366"/>
      <c r="L13" s="373"/>
      <c r="M13" s="377">
        <f t="shared" si="0"/>
        <v>0</v>
      </c>
      <c r="N13" s="643">
        <f t="shared" si="1"/>
        <v>0</v>
      </c>
      <c r="O13" s="285">
        <f t="shared" si="2"/>
        <v>2</v>
      </c>
      <c r="R13" s="541"/>
      <c r="S13" s="541"/>
      <c r="T13" s="55"/>
      <c r="W13" s="541"/>
      <c r="X13" s="541"/>
      <c r="Y13" s="55"/>
      <c r="AB13" s="541"/>
      <c r="AC13" s="541"/>
      <c r="AD13" s="55"/>
      <c r="AI13" s="541"/>
    </row>
    <row r="14" spans="1:45" ht="16.5" thickBot="1" x14ac:dyDescent="0.3">
      <c r="A14" s="282" t="s">
        <v>14</v>
      </c>
      <c r="B14" s="365" t="s">
        <v>592</v>
      </c>
      <c r="C14" s="366"/>
      <c r="D14" s="366"/>
      <c r="E14" s="366">
        <v>7</v>
      </c>
      <c r="F14" s="366"/>
      <c r="G14" s="366">
        <v>2</v>
      </c>
      <c r="H14" s="366">
        <v>6</v>
      </c>
      <c r="I14" s="366"/>
      <c r="J14" s="366">
        <v>0</v>
      </c>
      <c r="K14" s="366"/>
      <c r="L14" s="373"/>
      <c r="M14" s="377">
        <f t="shared" si="0"/>
        <v>15</v>
      </c>
      <c r="N14" s="643">
        <f t="shared" si="1"/>
        <v>3.75</v>
      </c>
      <c r="O14" s="285">
        <f t="shared" si="2"/>
        <v>4</v>
      </c>
      <c r="R14" s="85"/>
      <c r="S14" s="85"/>
      <c r="T14" s="55"/>
      <c r="W14" s="85"/>
      <c r="X14" s="85"/>
      <c r="Y14" s="55"/>
      <c r="AB14" s="85"/>
      <c r="AC14" s="85"/>
      <c r="AD14" s="55"/>
      <c r="AI14" s="85"/>
    </row>
    <row r="15" spans="1:45" ht="19.5" thickBot="1" x14ac:dyDescent="0.35">
      <c r="A15" s="367"/>
      <c r="B15" s="369" t="s">
        <v>530</v>
      </c>
      <c r="C15" s="370">
        <f t="shared" ref="C15:K15" si="3">SUM(C2:C14)</f>
        <v>36</v>
      </c>
      <c r="D15" s="370">
        <f t="shared" si="3"/>
        <v>24</v>
      </c>
      <c r="E15" s="370">
        <f t="shared" si="3"/>
        <v>37</v>
      </c>
      <c r="F15" s="370">
        <f t="shared" si="3"/>
        <v>41</v>
      </c>
      <c r="G15" s="370">
        <f t="shared" si="3"/>
        <v>41</v>
      </c>
      <c r="H15" s="370">
        <f t="shared" si="3"/>
        <v>44</v>
      </c>
      <c r="I15" s="370">
        <f t="shared" si="3"/>
        <v>29</v>
      </c>
      <c r="J15" s="370">
        <f t="shared" si="3"/>
        <v>29</v>
      </c>
      <c r="K15" s="370">
        <f t="shared" si="3"/>
        <v>36</v>
      </c>
      <c r="L15" s="374"/>
      <c r="M15" s="378">
        <f t="shared" si="0"/>
        <v>317</v>
      </c>
      <c r="N15" s="375">
        <f t="shared" ref="N15" si="4">SUM(C15:L15)/O15</f>
        <v>35.222222222222221</v>
      </c>
      <c r="O15" s="368">
        <f t="shared" ref="O15" si="5">COUNTA(C15:L15)</f>
        <v>9</v>
      </c>
      <c r="R15" s="361"/>
      <c r="S15" s="361"/>
      <c r="T15" s="55"/>
      <c r="W15" s="361"/>
      <c r="X15" s="361"/>
      <c r="Y15" s="55"/>
      <c r="AB15" s="361"/>
      <c r="AC15" s="361"/>
      <c r="AD15" s="55"/>
      <c r="AI15" s="361"/>
    </row>
    <row r="16" spans="1:45" ht="15.75" x14ac:dyDescent="0.25">
      <c r="A16" s="287"/>
      <c r="B16" s="288"/>
      <c r="C16" s="289"/>
      <c r="D16" s="290"/>
      <c r="E16" s="289"/>
      <c r="F16" s="289"/>
      <c r="G16" s="289"/>
      <c r="H16" s="289"/>
      <c r="I16" s="289"/>
      <c r="J16" s="289"/>
      <c r="K16" s="289"/>
      <c r="L16" s="289"/>
      <c r="M16" s="379"/>
      <c r="N16" s="644"/>
      <c r="O16" s="291">
        <v>0</v>
      </c>
      <c r="AI16" s="85"/>
    </row>
    <row r="17" spans="1:45" ht="15.75" x14ac:dyDescent="0.25">
      <c r="A17" s="292" t="s">
        <v>363</v>
      </c>
      <c r="B17" s="28" t="s">
        <v>364</v>
      </c>
      <c r="C17" s="284">
        <v>0</v>
      </c>
      <c r="D17" s="284"/>
      <c r="E17" s="284">
        <v>0</v>
      </c>
      <c r="F17" s="284"/>
      <c r="G17" s="284">
        <v>3</v>
      </c>
      <c r="H17" s="284"/>
      <c r="I17" s="284">
        <v>3</v>
      </c>
      <c r="J17" s="284">
        <v>0</v>
      </c>
      <c r="K17" s="284">
        <v>0</v>
      </c>
      <c r="L17" s="372"/>
      <c r="M17" s="377">
        <f t="shared" ref="M17" si="6">SUM(C17:L17)</f>
        <v>6</v>
      </c>
      <c r="N17" s="643">
        <f t="shared" ref="N17" si="7">SUM(C17:L17)/O17</f>
        <v>1</v>
      </c>
      <c r="O17" s="285">
        <f t="shared" ref="O17" si="8">COUNTA(C17:L17)</f>
        <v>6</v>
      </c>
      <c r="AI17" s="85"/>
    </row>
    <row r="18" spans="1:45" ht="15.75" x14ac:dyDescent="0.25">
      <c r="A18" s="292" t="s">
        <v>363</v>
      </c>
      <c r="B18" s="28" t="s">
        <v>365</v>
      </c>
      <c r="C18" s="284">
        <v>0</v>
      </c>
      <c r="D18" s="284">
        <v>0</v>
      </c>
      <c r="E18" s="284">
        <v>0</v>
      </c>
      <c r="F18" s="284">
        <v>0</v>
      </c>
      <c r="G18" s="284">
        <v>0</v>
      </c>
      <c r="H18" s="284">
        <v>2</v>
      </c>
      <c r="I18" s="284">
        <v>2</v>
      </c>
      <c r="J18" s="284">
        <v>5</v>
      </c>
      <c r="K18" s="284">
        <v>2</v>
      </c>
      <c r="L18" s="372"/>
      <c r="M18" s="377">
        <f t="shared" ref="M18:M29" si="9">SUM(C18:L18)</f>
        <v>11</v>
      </c>
      <c r="N18" s="643">
        <f t="shared" ref="N18:N28" si="10">SUM(C18:L18)/O18</f>
        <v>1.2222222222222223</v>
      </c>
      <c r="O18" s="285">
        <f t="shared" ref="O18:O28" si="11">COUNTA(C18:L18)</f>
        <v>9</v>
      </c>
      <c r="AI18" s="85"/>
    </row>
    <row r="19" spans="1:45" ht="15.75" x14ac:dyDescent="0.25">
      <c r="A19" s="292" t="s">
        <v>363</v>
      </c>
      <c r="B19" s="28" t="s">
        <v>366</v>
      </c>
      <c r="C19" s="284">
        <v>2</v>
      </c>
      <c r="D19" s="284">
        <v>2</v>
      </c>
      <c r="E19" s="284">
        <v>8</v>
      </c>
      <c r="F19" s="284"/>
      <c r="G19" s="284"/>
      <c r="H19" s="284">
        <v>0</v>
      </c>
      <c r="I19" s="284">
        <v>2</v>
      </c>
      <c r="J19" s="284">
        <v>4</v>
      </c>
      <c r="K19" s="284">
        <v>4</v>
      </c>
      <c r="L19" s="372"/>
      <c r="M19" s="377">
        <f t="shared" si="9"/>
        <v>22</v>
      </c>
      <c r="N19" s="643">
        <f t="shared" si="10"/>
        <v>3.1428571428571428</v>
      </c>
      <c r="O19" s="285">
        <f t="shared" si="11"/>
        <v>7</v>
      </c>
      <c r="Q19" s="63"/>
      <c r="R19" s="63"/>
      <c r="S19" s="63"/>
      <c r="T19" s="63"/>
      <c r="V19" s="63"/>
      <c r="W19" s="63"/>
      <c r="X19" s="63"/>
      <c r="Y19" s="63"/>
      <c r="AA19" s="63"/>
      <c r="AB19" s="63"/>
      <c r="AC19" s="63"/>
      <c r="AD19" s="63"/>
      <c r="AF19" s="63"/>
      <c r="AG19" s="63"/>
      <c r="AH19" s="63"/>
      <c r="AI19" s="63"/>
      <c r="AK19" s="63"/>
      <c r="AL19" s="63"/>
      <c r="AM19" s="63"/>
      <c r="AN19" s="63"/>
      <c r="AP19" s="63"/>
      <c r="AQ19" s="63"/>
      <c r="AR19" s="63"/>
      <c r="AS19" s="63"/>
    </row>
    <row r="20" spans="1:45" ht="15.75" x14ac:dyDescent="0.25">
      <c r="A20" s="292" t="s">
        <v>363</v>
      </c>
      <c r="B20" s="28" t="s">
        <v>367</v>
      </c>
      <c r="C20" s="284">
        <v>1</v>
      </c>
      <c r="D20" s="284">
        <v>6</v>
      </c>
      <c r="E20" s="284"/>
      <c r="F20" s="284">
        <v>3</v>
      </c>
      <c r="G20" s="284"/>
      <c r="H20" s="284"/>
      <c r="I20" s="284">
        <v>4</v>
      </c>
      <c r="J20" s="284">
        <v>0</v>
      </c>
      <c r="K20" s="284"/>
      <c r="L20" s="372"/>
      <c r="M20" s="377">
        <f t="shared" si="9"/>
        <v>14</v>
      </c>
      <c r="N20" s="643">
        <f t="shared" si="10"/>
        <v>2.8</v>
      </c>
      <c r="O20" s="285">
        <f t="shared" si="11"/>
        <v>5</v>
      </c>
      <c r="Q20" s="64"/>
      <c r="R20" s="64"/>
      <c r="S20" s="64"/>
      <c r="T20" s="64"/>
      <c r="V20" s="64"/>
      <c r="W20" s="64"/>
      <c r="X20" s="64"/>
      <c r="Y20" s="64"/>
      <c r="AA20" s="64"/>
      <c r="AB20" s="64"/>
      <c r="AC20" s="64"/>
      <c r="AD20" s="64"/>
      <c r="AF20" s="64"/>
      <c r="AG20" s="64"/>
      <c r="AH20" s="64"/>
      <c r="AI20" s="54"/>
      <c r="AK20" s="64"/>
      <c r="AL20" s="64"/>
      <c r="AM20" s="64"/>
      <c r="AN20" s="54"/>
      <c r="AP20" s="64"/>
      <c r="AQ20" s="64"/>
      <c r="AR20" s="64"/>
      <c r="AS20" s="54"/>
    </row>
    <row r="21" spans="1:45" ht="15.75" x14ac:dyDescent="0.25">
      <c r="A21" s="292" t="s">
        <v>363</v>
      </c>
      <c r="B21" s="28" t="s">
        <v>368</v>
      </c>
      <c r="C21" s="284">
        <v>6</v>
      </c>
      <c r="D21" s="284">
        <v>19</v>
      </c>
      <c r="E21" s="284">
        <v>2</v>
      </c>
      <c r="F21" s="284">
        <v>17</v>
      </c>
      <c r="G21" s="284">
        <v>10</v>
      </c>
      <c r="H21" s="284">
        <v>11</v>
      </c>
      <c r="I21" s="284">
        <v>6</v>
      </c>
      <c r="J21" s="284">
        <v>13</v>
      </c>
      <c r="K21" s="284">
        <v>9</v>
      </c>
      <c r="L21" s="372"/>
      <c r="M21" s="377">
        <f t="shared" si="9"/>
        <v>93</v>
      </c>
      <c r="N21" s="643">
        <f t="shared" si="10"/>
        <v>10.333333333333334</v>
      </c>
      <c r="O21" s="285">
        <f t="shared" si="11"/>
        <v>9</v>
      </c>
      <c r="AI21" s="85"/>
    </row>
    <row r="22" spans="1:45" ht="15.75" x14ac:dyDescent="0.25">
      <c r="A22" s="292" t="s">
        <v>363</v>
      </c>
      <c r="B22" s="28" t="s">
        <v>369</v>
      </c>
      <c r="C22" s="284">
        <v>4</v>
      </c>
      <c r="D22" s="284">
        <v>4</v>
      </c>
      <c r="E22" s="284">
        <v>8</v>
      </c>
      <c r="F22" s="284">
        <v>6</v>
      </c>
      <c r="G22" s="284">
        <v>7</v>
      </c>
      <c r="H22" s="284"/>
      <c r="I22" s="284">
        <v>4</v>
      </c>
      <c r="J22" s="284">
        <v>4</v>
      </c>
      <c r="K22" s="284">
        <v>6</v>
      </c>
      <c r="L22" s="372"/>
      <c r="M22" s="377">
        <f t="shared" si="9"/>
        <v>43</v>
      </c>
      <c r="N22" s="643">
        <f t="shared" si="10"/>
        <v>5.375</v>
      </c>
      <c r="O22" s="285">
        <f t="shared" si="11"/>
        <v>8</v>
      </c>
      <c r="AI22" s="85"/>
    </row>
    <row r="23" spans="1:45" ht="15.75" x14ac:dyDescent="0.25">
      <c r="A23" s="292" t="s">
        <v>363</v>
      </c>
      <c r="B23" s="28" t="s">
        <v>370</v>
      </c>
      <c r="C23" s="284"/>
      <c r="D23" s="284"/>
      <c r="E23" s="284"/>
      <c r="F23" s="284">
        <v>4</v>
      </c>
      <c r="G23" s="284">
        <v>6</v>
      </c>
      <c r="H23" s="284">
        <v>0</v>
      </c>
      <c r="I23" s="284"/>
      <c r="J23" s="284"/>
      <c r="K23" s="284"/>
      <c r="L23" s="372"/>
      <c r="M23" s="377">
        <f t="shared" si="9"/>
        <v>10</v>
      </c>
      <c r="N23" s="643">
        <f t="shared" si="10"/>
        <v>3.3333333333333335</v>
      </c>
      <c r="O23" s="285">
        <f t="shared" si="11"/>
        <v>3</v>
      </c>
      <c r="AI23" s="85"/>
    </row>
    <row r="24" spans="1:45" ht="15.75" x14ac:dyDescent="0.25">
      <c r="A24" s="292" t="s">
        <v>363</v>
      </c>
      <c r="B24" s="28" t="s">
        <v>371</v>
      </c>
      <c r="C24" s="284">
        <v>3</v>
      </c>
      <c r="D24" s="284">
        <v>2</v>
      </c>
      <c r="E24" s="284">
        <v>8</v>
      </c>
      <c r="F24" s="284">
        <v>6</v>
      </c>
      <c r="G24" s="284">
        <v>0</v>
      </c>
      <c r="H24" s="284">
        <v>0</v>
      </c>
      <c r="I24" s="284">
        <v>0</v>
      </c>
      <c r="J24" s="284">
        <v>0</v>
      </c>
      <c r="K24" s="284">
        <v>0</v>
      </c>
      <c r="L24" s="372"/>
      <c r="M24" s="377">
        <f t="shared" si="9"/>
        <v>19</v>
      </c>
      <c r="N24" s="643">
        <f t="shared" si="10"/>
        <v>2.1111111111111112</v>
      </c>
      <c r="O24" s="285">
        <f t="shared" si="11"/>
        <v>9</v>
      </c>
      <c r="AI24" s="85"/>
    </row>
    <row r="25" spans="1:45" ht="15.75" x14ac:dyDescent="0.25">
      <c r="A25" s="292" t="s">
        <v>363</v>
      </c>
      <c r="B25" s="28" t="s">
        <v>757</v>
      </c>
      <c r="C25" s="284">
        <v>10</v>
      </c>
      <c r="D25" s="284"/>
      <c r="E25" s="284">
        <v>6</v>
      </c>
      <c r="F25" s="284"/>
      <c r="G25" s="284">
        <v>10</v>
      </c>
      <c r="H25" s="284">
        <v>13</v>
      </c>
      <c r="I25" s="284">
        <v>7</v>
      </c>
      <c r="J25" s="284">
        <v>2</v>
      </c>
      <c r="K25" s="284">
        <v>6</v>
      </c>
      <c r="L25" s="372"/>
      <c r="M25" s="377">
        <f t="shared" si="9"/>
        <v>54</v>
      </c>
      <c r="N25" s="643">
        <f t="shared" si="10"/>
        <v>7.7142857142857144</v>
      </c>
      <c r="O25" s="285">
        <f t="shared" si="11"/>
        <v>7</v>
      </c>
      <c r="AI25" s="532"/>
    </row>
    <row r="26" spans="1:45" ht="15.75" x14ac:dyDescent="0.25">
      <c r="A26" s="292" t="s">
        <v>363</v>
      </c>
      <c r="B26" s="28" t="s">
        <v>758</v>
      </c>
      <c r="C26" s="284">
        <v>12</v>
      </c>
      <c r="D26" s="284">
        <v>12</v>
      </c>
      <c r="E26" s="284"/>
      <c r="F26" s="284">
        <v>16</v>
      </c>
      <c r="G26" s="284">
        <v>16</v>
      </c>
      <c r="H26" s="284">
        <v>16</v>
      </c>
      <c r="I26" s="284">
        <v>18</v>
      </c>
      <c r="J26" s="284">
        <v>6</v>
      </c>
      <c r="K26" s="284">
        <v>8</v>
      </c>
      <c r="L26" s="372"/>
      <c r="M26" s="377">
        <f t="shared" si="9"/>
        <v>104</v>
      </c>
      <c r="N26" s="643">
        <f t="shared" si="10"/>
        <v>13</v>
      </c>
      <c r="O26" s="285">
        <f t="shared" si="11"/>
        <v>8</v>
      </c>
      <c r="AI26" s="532"/>
    </row>
    <row r="27" spans="1:45" ht="15.75" x14ac:dyDescent="0.25">
      <c r="A27" s="292" t="s">
        <v>363</v>
      </c>
      <c r="B27" s="28" t="s">
        <v>372</v>
      </c>
      <c r="C27" s="284"/>
      <c r="D27" s="284"/>
      <c r="E27" s="284"/>
      <c r="F27" s="284"/>
      <c r="G27" s="284"/>
      <c r="H27" s="284"/>
      <c r="I27" s="284"/>
      <c r="J27" s="284"/>
      <c r="K27" s="284"/>
      <c r="L27" s="372"/>
      <c r="M27" s="377">
        <f t="shared" si="9"/>
        <v>0</v>
      </c>
      <c r="N27" s="643" t="e">
        <f t="shared" si="10"/>
        <v>#DIV/0!</v>
      </c>
      <c r="O27" s="285">
        <f t="shared" si="11"/>
        <v>0</v>
      </c>
      <c r="AI27" s="85"/>
    </row>
    <row r="28" spans="1:45" ht="16.5" thickBot="1" x14ac:dyDescent="0.3">
      <c r="A28" s="292" t="s">
        <v>363</v>
      </c>
      <c r="B28" s="28" t="s">
        <v>373</v>
      </c>
      <c r="C28" s="284"/>
      <c r="D28" s="284">
        <v>5</v>
      </c>
      <c r="E28" s="284">
        <v>0</v>
      </c>
      <c r="F28" s="284">
        <v>2</v>
      </c>
      <c r="G28" s="284">
        <v>2</v>
      </c>
      <c r="H28" s="284">
        <v>4</v>
      </c>
      <c r="I28" s="284">
        <v>1</v>
      </c>
      <c r="J28" s="284">
        <v>0</v>
      </c>
      <c r="K28" s="284">
        <v>2</v>
      </c>
      <c r="L28" s="372"/>
      <c r="M28" s="377">
        <f t="shared" si="9"/>
        <v>16</v>
      </c>
      <c r="N28" s="643">
        <f t="shared" si="10"/>
        <v>2</v>
      </c>
      <c r="O28" s="285">
        <f t="shared" si="11"/>
        <v>8</v>
      </c>
      <c r="AI28" s="85"/>
    </row>
    <row r="29" spans="1:45" ht="19.5" thickBot="1" x14ac:dyDescent="0.35">
      <c r="A29" s="392"/>
      <c r="B29" s="393" t="s">
        <v>530</v>
      </c>
      <c r="C29" s="370">
        <f t="shared" ref="C29:K29" si="12">SUM(C17:C28)</f>
        <v>38</v>
      </c>
      <c r="D29" s="370">
        <f t="shared" si="12"/>
        <v>50</v>
      </c>
      <c r="E29" s="370">
        <f t="shared" si="12"/>
        <v>32</v>
      </c>
      <c r="F29" s="370">
        <f t="shared" si="12"/>
        <v>54</v>
      </c>
      <c r="G29" s="370">
        <f t="shared" si="12"/>
        <v>54</v>
      </c>
      <c r="H29" s="370">
        <f t="shared" si="12"/>
        <v>46</v>
      </c>
      <c r="I29" s="370">
        <f t="shared" si="12"/>
        <v>47</v>
      </c>
      <c r="J29" s="370">
        <f t="shared" si="12"/>
        <v>34</v>
      </c>
      <c r="K29" s="370">
        <f t="shared" si="12"/>
        <v>37</v>
      </c>
      <c r="L29" s="374"/>
      <c r="M29" s="378">
        <f t="shared" si="9"/>
        <v>392</v>
      </c>
      <c r="N29" s="375">
        <f t="shared" ref="N29" si="13">SUM(C29:L29)/O29</f>
        <v>43.555555555555557</v>
      </c>
      <c r="O29" s="368">
        <f t="shared" ref="O29" si="14">COUNTA(C29:L29)</f>
        <v>9</v>
      </c>
      <c r="AI29" s="363"/>
    </row>
    <row r="30" spans="1:45" x14ac:dyDescent="0.25">
      <c r="A30" s="293"/>
      <c r="B30" s="288"/>
      <c r="C30" s="289"/>
      <c r="D30" s="289"/>
      <c r="E30" s="289"/>
      <c r="F30" s="289"/>
      <c r="G30" s="289"/>
      <c r="H30" s="289"/>
      <c r="I30" s="289"/>
      <c r="J30" s="289"/>
      <c r="K30" s="289"/>
      <c r="L30" s="289"/>
      <c r="M30" s="379"/>
      <c r="N30" s="644"/>
      <c r="O30" s="291"/>
      <c r="AI30" s="85"/>
    </row>
    <row r="31" spans="1:45" ht="15.75" x14ac:dyDescent="0.25">
      <c r="A31" s="294" t="s">
        <v>374</v>
      </c>
      <c r="B31" s="96" t="s">
        <v>375</v>
      </c>
      <c r="C31" s="284">
        <v>0</v>
      </c>
      <c r="D31" s="284">
        <v>2</v>
      </c>
      <c r="E31" s="284">
        <v>4</v>
      </c>
      <c r="F31" s="284">
        <v>2</v>
      </c>
      <c r="G31" s="284">
        <v>4</v>
      </c>
      <c r="H31" s="284">
        <v>9</v>
      </c>
      <c r="I31" s="284">
        <v>0</v>
      </c>
      <c r="J31" s="284"/>
      <c r="K31" s="284"/>
      <c r="L31" s="372"/>
      <c r="M31" s="377">
        <f>SUM(C31:L31)</f>
        <v>21</v>
      </c>
      <c r="N31" s="643">
        <f>SUM(C31:L31)/O31</f>
        <v>3</v>
      </c>
      <c r="O31" s="285">
        <f>COUNTA(C31:L31)</f>
        <v>7</v>
      </c>
      <c r="AI31" s="85"/>
    </row>
    <row r="32" spans="1:45" ht="15.75" x14ac:dyDescent="0.25">
      <c r="A32" s="294" t="s">
        <v>374</v>
      </c>
      <c r="B32" s="96" t="s">
        <v>376</v>
      </c>
      <c r="C32" s="284">
        <v>0</v>
      </c>
      <c r="D32" s="284">
        <v>3</v>
      </c>
      <c r="E32" s="284">
        <v>3</v>
      </c>
      <c r="F32" s="284">
        <v>17</v>
      </c>
      <c r="G32" s="284">
        <v>6</v>
      </c>
      <c r="H32" s="284">
        <v>2</v>
      </c>
      <c r="I32" s="284">
        <v>11</v>
      </c>
      <c r="J32" s="284">
        <v>15</v>
      </c>
      <c r="K32" s="284">
        <v>11</v>
      </c>
      <c r="L32" s="372"/>
      <c r="M32" s="377">
        <f t="shared" ref="M32:M41" si="15">SUM(C32:L32)</f>
        <v>68</v>
      </c>
      <c r="N32" s="643">
        <f t="shared" ref="N32:N41" si="16">SUM(C32:L32)/O32</f>
        <v>7.5555555555555554</v>
      </c>
      <c r="O32" s="285">
        <f t="shared" ref="O32:O41" si="17">COUNTA(C32:L32)</f>
        <v>9</v>
      </c>
      <c r="AI32" s="85"/>
    </row>
    <row r="33" spans="1:40" ht="15.75" x14ac:dyDescent="0.25">
      <c r="A33" s="294" t="s">
        <v>374</v>
      </c>
      <c r="B33" s="96" t="s">
        <v>593</v>
      </c>
      <c r="C33" s="284">
        <v>1</v>
      </c>
      <c r="D33" s="284">
        <v>7</v>
      </c>
      <c r="E33" s="284">
        <v>6</v>
      </c>
      <c r="F33" s="284"/>
      <c r="G33" s="284">
        <v>9</v>
      </c>
      <c r="H33" s="284">
        <v>3</v>
      </c>
      <c r="I33" s="284"/>
      <c r="J33" s="284"/>
      <c r="K33" s="284"/>
      <c r="L33" s="372"/>
      <c r="M33" s="377">
        <f t="shared" si="15"/>
        <v>26</v>
      </c>
      <c r="N33" s="643">
        <f t="shared" si="16"/>
        <v>5.2</v>
      </c>
      <c r="O33" s="285">
        <f t="shared" si="17"/>
        <v>5</v>
      </c>
      <c r="AI33" s="85"/>
    </row>
    <row r="34" spans="1:40" ht="15.75" x14ac:dyDescent="0.25">
      <c r="A34" s="294" t="s">
        <v>374</v>
      </c>
      <c r="B34" s="96" t="s">
        <v>377</v>
      </c>
      <c r="C34" s="284">
        <v>0</v>
      </c>
      <c r="D34" s="284">
        <v>9</v>
      </c>
      <c r="E34" s="284"/>
      <c r="F34" s="284"/>
      <c r="G34" s="284"/>
      <c r="H34" s="284">
        <v>6</v>
      </c>
      <c r="I34" s="284"/>
      <c r="J34" s="284"/>
      <c r="K34" s="284">
        <v>19</v>
      </c>
      <c r="L34" s="372"/>
      <c r="M34" s="377">
        <f t="shared" si="15"/>
        <v>34</v>
      </c>
      <c r="N34" s="643">
        <f t="shared" si="16"/>
        <v>8.5</v>
      </c>
      <c r="O34" s="285">
        <f t="shared" si="17"/>
        <v>4</v>
      </c>
      <c r="AI34" s="85"/>
    </row>
    <row r="35" spans="1:40" ht="15.75" x14ac:dyDescent="0.25">
      <c r="A35" s="294" t="s">
        <v>374</v>
      </c>
      <c r="B35" s="96" t="s">
        <v>378</v>
      </c>
      <c r="C35" s="284">
        <v>7</v>
      </c>
      <c r="D35" s="284"/>
      <c r="E35" s="284">
        <v>1</v>
      </c>
      <c r="F35" s="284">
        <v>14</v>
      </c>
      <c r="G35" s="284">
        <v>12</v>
      </c>
      <c r="H35" s="284">
        <v>4</v>
      </c>
      <c r="I35" s="284">
        <v>8</v>
      </c>
      <c r="J35" s="284">
        <v>15</v>
      </c>
      <c r="K35" s="284">
        <v>3</v>
      </c>
      <c r="L35" s="372"/>
      <c r="M35" s="377">
        <f t="shared" si="15"/>
        <v>64</v>
      </c>
      <c r="N35" s="643">
        <f t="shared" si="16"/>
        <v>8</v>
      </c>
      <c r="O35" s="285">
        <f t="shared" si="17"/>
        <v>8</v>
      </c>
      <c r="AI35" s="85"/>
    </row>
    <row r="36" spans="1:40" ht="15.75" x14ac:dyDescent="0.25">
      <c r="A36" s="294" t="s">
        <v>374</v>
      </c>
      <c r="B36" s="96" t="s">
        <v>379</v>
      </c>
      <c r="C36" s="284">
        <v>27</v>
      </c>
      <c r="D36" s="284">
        <v>9</v>
      </c>
      <c r="E36" s="284">
        <v>5</v>
      </c>
      <c r="F36" s="284"/>
      <c r="G36" s="284"/>
      <c r="H36" s="284">
        <v>17</v>
      </c>
      <c r="I36" s="284"/>
      <c r="J36" s="284"/>
      <c r="K36" s="284"/>
      <c r="L36" s="372"/>
      <c r="M36" s="377">
        <f t="shared" si="15"/>
        <v>58</v>
      </c>
      <c r="N36" s="643">
        <f t="shared" si="16"/>
        <v>14.5</v>
      </c>
      <c r="O36" s="285">
        <f t="shared" si="17"/>
        <v>4</v>
      </c>
      <c r="Q36" s="63"/>
      <c r="R36" s="63"/>
      <c r="S36" s="63"/>
      <c r="T36" s="63"/>
      <c r="V36" s="63"/>
      <c r="W36" s="63"/>
      <c r="X36" s="63"/>
      <c r="Y36" s="63"/>
      <c r="AA36" s="63"/>
      <c r="AB36" s="63"/>
      <c r="AC36" s="63"/>
      <c r="AD36" s="63"/>
      <c r="AF36" s="63"/>
      <c r="AG36" s="63"/>
      <c r="AH36" s="63"/>
      <c r="AI36" s="63"/>
      <c r="AK36" s="63"/>
      <c r="AL36" s="63"/>
      <c r="AM36" s="63"/>
      <c r="AN36" s="63"/>
    </row>
    <row r="37" spans="1:40" ht="15.75" x14ac:dyDescent="0.25">
      <c r="A37" s="294" t="s">
        <v>374</v>
      </c>
      <c r="B37" s="96" t="s">
        <v>380</v>
      </c>
      <c r="C37" s="284"/>
      <c r="D37" s="284"/>
      <c r="E37" s="284"/>
      <c r="F37" s="284"/>
      <c r="G37" s="284"/>
      <c r="H37" s="284"/>
      <c r="I37" s="284"/>
      <c r="J37" s="284"/>
      <c r="K37" s="284"/>
      <c r="L37" s="372"/>
      <c r="M37" s="377">
        <f t="shared" si="15"/>
        <v>0</v>
      </c>
      <c r="N37" s="643" t="e">
        <f t="shared" si="16"/>
        <v>#DIV/0!</v>
      </c>
      <c r="O37" s="285">
        <f t="shared" si="17"/>
        <v>0</v>
      </c>
      <c r="Q37" s="64"/>
      <c r="R37" s="64"/>
      <c r="S37" s="64"/>
      <c r="T37" s="54"/>
      <c r="V37" s="64"/>
      <c r="W37" s="64"/>
      <c r="X37" s="64"/>
      <c r="Y37" s="54"/>
      <c r="AA37" s="64"/>
      <c r="AB37" s="64"/>
      <c r="AC37" s="64"/>
      <c r="AD37" s="54"/>
      <c r="AF37" s="64"/>
      <c r="AG37" s="64"/>
      <c r="AH37" s="64"/>
      <c r="AI37" s="54"/>
      <c r="AK37" s="64"/>
      <c r="AL37" s="64"/>
      <c r="AM37" s="64"/>
      <c r="AN37" s="54"/>
    </row>
    <row r="38" spans="1:40" ht="15.75" x14ac:dyDescent="0.25">
      <c r="A38" s="294" t="s">
        <v>374</v>
      </c>
      <c r="B38" s="96" t="s">
        <v>381</v>
      </c>
      <c r="C38" s="284">
        <v>0</v>
      </c>
      <c r="D38" s="284">
        <v>0</v>
      </c>
      <c r="E38" s="284">
        <v>2</v>
      </c>
      <c r="F38" s="284">
        <v>2</v>
      </c>
      <c r="G38" s="284">
        <v>0</v>
      </c>
      <c r="H38" s="284">
        <v>2</v>
      </c>
      <c r="I38" s="284"/>
      <c r="J38" s="284">
        <v>8</v>
      </c>
      <c r="K38" s="284">
        <v>4</v>
      </c>
      <c r="L38" s="372"/>
      <c r="M38" s="377">
        <f t="shared" si="15"/>
        <v>18</v>
      </c>
      <c r="N38" s="643">
        <f t="shared" si="16"/>
        <v>2.25</v>
      </c>
      <c r="O38" s="285">
        <f t="shared" si="17"/>
        <v>8</v>
      </c>
      <c r="AI38" s="85"/>
    </row>
    <row r="39" spans="1:40" ht="15.75" x14ac:dyDescent="0.25">
      <c r="A39" s="294" t="s">
        <v>374</v>
      </c>
      <c r="B39" s="96" t="s">
        <v>382</v>
      </c>
      <c r="C39" s="284"/>
      <c r="D39" s="284"/>
      <c r="E39" s="284"/>
      <c r="F39" s="284">
        <v>0</v>
      </c>
      <c r="G39" s="284"/>
      <c r="H39" s="284"/>
      <c r="I39" s="284">
        <v>1</v>
      </c>
      <c r="J39" s="284">
        <v>0</v>
      </c>
      <c r="K39" s="284">
        <v>0</v>
      </c>
      <c r="L39" s="372"/>
      <c r="M39" s="377">
        <f t="shared" si="15"/>
        <v>1</v>
      </c>
      <c r="N39" s="643">
        <f t="shared" si="16"/>
        <v>0.25</v>
      </c>
      <c r="O39" s="285">
        <f t="shared" si="17"/>
        <v>4</v>
      </c>
      <c r="AI39" s="85"/>
    </row>
    <row r="40" spans="1:40" ht="15.75" x14ac:dyDescent="0.25">
      <c r="A40" s="294" t="s">
        <v>374</v>
      </c>
      <c r="B40" s="96" t="s">
        <v>594</v>
      </c>
      <c r="C40" s="284">
        <v>0</v>
      </c>
      <c r="D40" s="284">
        <v>0</v>
      </c>
      <c r="E40" s="284">
        <v>2</v>
      </c>
      <c r="F40" s="284">
        <v>1</v>
      </c>
      <c r="G40" s="284">
        <v>8</v>
      </c>
      <c r="H40" s="284">
        <v>3</v>
      </c>
      <c r="I40" s="284">
        <v>9</v>
      </c>
      <c r="J40" s="284">
        <v>8</v>
      </c>
      <c r="K40" s="284">
        <v>2</v>
      </c>
      <c r="L40" s="372"/>
      <c r="M40" s="377">
        <f t="shared" si="15"/>
        <v>33</v>
      </c>
      <c r="N40" s="643">
        <f t="shared" si="16"/>
        <v>3.6666666666666665</v>
      </c>
      <c r="O40" s="285">
        <f t="shared" si="17"/>
        <v>9</v>
      </c>
      <c r="AI40" s="85"/>
    </row>
    <row r="41" spans="1:40" ht="16.5" thickBot="1" x14ac:dyDescent="0.3">
      <c r="A41" s="294" t="s">
        <v>374</v>
      </c>
      <c r="B41" s="96" t="s">
        <v>383</v>
      </c>
      <c r="C41" s="284">
        <v>1</v>
      </c>
      <c r="D41" s="284">
        <v>9</v>
      </c>
      <c r="E41" s="284">
        <v>3</v>
      </c>
      <c r="F41" s="284">
        <v>0</v>
      </c>
      <c r="G41" s="284">
        <v>0</v>
      </c>
      <c r="H41" s="284"/>
      <c r="I41" s="284">
        <v>3</v>
      </c>
      <c r="J41" s="284">
        <v>2</v>
      </c>
      <c r="K41" s="284">
        <v>0</v>
      </c>
      <c r="L41" s="372"/>
      <c r="M41" s="377">
        <f t="shared" si="15"/>
        <v>18</v>
      </c>
      <c r="N41" s="643">
        <f t="shared" si="16"/>
        <v>2.25</v>
      </c>
      <c r="O41" s="285">
        <f t="shared" si="17"/>
        <v>8</v>
      </c>
      <c r="AI41" s="85"/>
    </row>
    <row r="42" spans="1:40" ht="19.5" thickBot="1" x14ac:dyDescent="0.35">
      <c r="A42" s="392"/>
      <c r="B42" s="394" t="s">
        <v>530</v>
      </c>
      <c r="C42" s="370">
        <f t="shared" ref="C42:K42" si="18">SUM(C31:C41)</f>
        <v>36</v>
      </c>
      <c r="D42" s="370">
        <f t="shared" si="18"/>
        <v>39</v>
      </c>
      <c r="E42" s="370">
        <f t="shared" si="18"/>
        <v>26</v>
      </c>
      <c r="F42" s="370">
        <f t="shared" si="18"/>
        <v>36</v>
      </c>
      <c r="G42" s="370">
        <f t="shared" si="18"/>
        <v>39</v>
      </c>
      <c r="H42" s="370">
        <f t="shared" si="18"/>
        <v>46</v>
      </c>
      <c r="I42" s="370">
        <f t="shared" si="18"/>
        <v>32</v>
      </c>
      <c r="J42" s="370">
        <f t="shared" si="18"/>
        <v>48</v>
      </c>
      <c r="K42" s="370">
        <f t="shared" si="18"/>
        <v>39</v>
      </c>
      <c r="L42" s="374"/>
      <c r="M42" s="378">
        <f>SUM(C42:L42)</f>
        <v>341</v>
      </c>
      <c r="N42" s="375">
        <f t="shared" ref="N42" si="19">SUM(C42:L42)/O42</f>
        <v>37.888888888888886</v>
      </c>
      <c r="O42" s="368">
        <f t="shared" ref="O42" si="20">COUNTA(C42:L42)</f>
        <v>9</v>
      </c>
      <c r="AI42" s="363"/>
    </row>
    <row r="43" spans="1:40" x14ac:dyDescent="0.25">
      <c r="A43" s="293"/>
      <c r="B43" s="288"/>
      <c r="C43" s="289"/>
      <c r="D43" s="289"/>
      <c r="E43" s="289"/>
      <c r="F43" s="289"/>
      <c r="G43" s="289"/>
      <c r="H43" s="289"/>
      <c r="I43" s="289"/>
      <c r="J43" s="289"/>
      <c r="K43" s="289"/>
      <c r="L43" s="289"/>
      <c r="M43" s="379"/>
      <c r="N43" s="644"/>
      <c r="O43" s="291"/>
      <c r="AI43" s="85"/>
    </row>
    <row r="44" spans="1:40" ht="15.75" x14ac:dyDescent="0.25">
      <c r="A44" s="295" t="s">
        <v>384</v>
      </c>
      <c r="B44" s="96" t="s">
        <v>385</v>
      </c>
      <c r="C44" s="284"/>
      <c r="D44" s="284"/>
      <c r="E44" s="284"/>
      <c r="F44" s="284"/>
      <c r="G44" s="284"/>
      <c r="H44" s="284"/>
      <c r="I44" s="284"/>
      <c r="J44" s="284"/>
      <c r="K44" s="284"/>
      <c r="L44" s="372"/>
      <c r="M44" s="377">
        <f>SUM(C44:L44)</f>
        <v>0</v>
      </c>
      <c r="N44" s="643" t="e">
        <f>SUM(C44:L44)/O44</f>
        <v>#DIV/0!</v>
      </c>
      <c r="O44" s="285">
        <f>COUNTA(C44:L44)</f>
        <v>0</v>
      </c>
      <c r="AI44" s="85"/>
    </row>
    <row r="45" spans="1:40" ht="15.75" x14ac:dyDescent="0.25">
      <c r="A45" s="295" t="s">
        <v>384</v>
      </c>
      <c r="B45" s="96" t="s">
        <v>386</v>
      </c>
      <c r="C45" s="284">
        <v>2</v>
      </c>
      <c r="D45" s="284">
        <v>0</v>
      </c>
      <c r="E45" s="284"/>
      <c r="F45" s="284">
        <v>0</v>
      </c>
      <c r="G45" s="284">
        <v>2</v>
      </c>
      <c r="H45" s="284">
        <v>1</v>
      </c>
      <c r="I45" s="284">
        <v>0</v>
      </c>
      <c r="J45" s="284">
        <v>0</v>
      </c>
      <c r="K45" s="284"/>
      <c r="L45" s="372"/>
      <c r="M45" s="377">
        <f t="shared" ref="M45:M54" si="21">SUM(C45:L45)</f>
        <v>5</v>
      </c>
      <c r="N45" s="643">
        <f t="shared" ref="N45:N54" si="22">SUM(C45:L45)/O45</f>
        <v>0.7142857142857143</v>
      </c>
      <c r="O45" s="285">
        <f t="shared" ref="O45:O54" si="23">COUNTA(C45:L45)</f>
        <v>7</v>
      </c>
      <c r="AI45" s="85"/>
    </row>
    <row r="46" spans="1:40" ht="15.75" x14ac:dyDescent="0.25">
      <c r="A46" s="295" t="s">
        <v>384</v>
      </c>
      <c r="B46" s="96" t="s">
        <v>387</v>
      </c>
      <c r="C46" s="284"/>
      <c r="D46" s="284">
        <v>7</v>
      </c>
      <c r="E46" s="284">
        <v>12</v>
      </c>
      <c r="F46" s="284">
        <v>7</v>
      </c>
      <c r="G46" s="284"/>
      <c r="H46" s="284">
        <v>14</v>
      </c>
      <c r="I46" s="284">
        <v>10</v>
      </c>
      <c r="J46" s="284">
        <v>4</v>
      </c>
      <c r="K46" s="284"/>
      <c r="L46" s="372"/>
      <c r="M46" s="377">
        <f t="shared" si="21"/>
        <v>54</v>
      </c>
      <c r="N46" s="643">
        <f t="shared" si="22"/>
        <v>9</v>
      </c>
      <c r="O46" s="285">
        <f t="shared" si="23"/>
        <v>6</v>
      </c>
      <c r="AI46" s="85"/>
    </row>
    <row r="47" spans="1:40" ht="15.75" x14ac:dyDescent="0.25">
      <c r="A47" s="295" t="s">
        <v>384</v>
      </c>
      <c r="B47" s="96" t="s">
        <v>388</v>
      </c>
      <c r="C47" s="284"/>
      <c r="D47" s="284"/>
      <c r="E47" s="284"/>
      <c r="F47" s="284"/>
      <c r="G47" s="284"/>
      <c r="H47" s="284"/>
      <c r="I47" s="284"/>
      <c r="J47" s="284"/>
      <c r="K47" s="284"/>
      <c r="L47" s="372"/>
      <c r="M47" s="377">
        <f t="shared" si="21"/>
        <v>0</v>
      </c>
      <c r="N47" s="643" t="e">
        <f t="shared" si="22"/>
        <v>#DIV/0!</v>
      </c>
      <c r="O47" s="285">
        <f t="shared" si="23"/>
        <v>0</v>
      </c>
      <c r="AI47" s="85"/>
    </row>
    <row r="48" spans="1:40" ht="15.75" x14ac:dyDescent="0.25">
      <c r="A48" s="295" t="s">
        <v>384</v>
      </c>
      <c r="B48" s="96" t="s">
        <v>389</v>
      </c>
      <c r="C48" s="284">
        <v>0</v>
      </c>
      <c r="D48" s="284">
        <v>0</v>
      </c>
      <c r="E48" s="284"/>
      <c r="F48" s="284">
        <v>0</v>
      </c>
      <c r="G48" s="284">
        <v>7</v>
      </c>
      <c r="H48" s="284">
        <v>2</v>
      </c>
      <c r="I48" s="284">
        <v>0</v>
      </c>
      <c r="J48" s="284">
        <v>10</v>
      </c>
      <c r="K48" s="284"/>
      <c r="L48" s="372"/>
      <c r="M48" s="377">
        <f t="shared" si="21"/>
        <v>19</v>
      </c>
      <c r="N48" s="643">
        <f t="shared" si="22"/>
        <v>2.7142857142857144</v>
      </c>
      <c r="O48" s="285">
        <f t="shared" si="23"/>
        <v>7</v>
      </c>
      <c r="AI48" s="85"/>
    </row>
    <row r="49" spans="1:50" ht="15.75" x14ac:dyDescent="0.25">
      <c r="A49" s="295" t="s">
        <v>384</v>
      </c>
      <c r="B49" s="96" t="s">
        <v>390</v>
      </c>
      <c r="C49" s="284">
        <v>10</v>
      </c>
      <c r="D49" s="284">
        <v>10</v>
      </c>
      <c r="E49" s="284">
        <v>6</v>
      </c>
      <c r="F49" s="284">
        <v>9</v>
      </c>
      <c r="G49" s="284">
        <v>15</v>
      </c>
      <c r="H49" s="284">
        <v>3</v>
      </c>
      <c r="I49" s="284">
        <v>2</v>
      </c>
      <c r="J49" s="284"/>
      <c r="K49" s="284"/>
      <c r="L49" s="372"/>
      <c r="M49" s="377">
        <f t="shared" si="21"/>
        <v>55</v>
      </c>
      <c r="N49" s="643">
        <f t="shared" si="22"/>
        <v>7.8571428571428568</v>
      </c>
      <c r="O49" s="285">
        <f t="shared" si="23"/>
        <v>7</v>
      </c>
      <c r="AI49" s="85"/>
    </row>
    <row r="50" spans="1:50" ht="15.75" x14ac:dyDescent="0.25">
      <c r="A50" s="295" t="s">
        <v>384</v>
      </c>
      <c r="B50" s="96" t="s">
        <v>391</v>
      </c>
      <c r="C50" s="284"/>
      <c r="D50" s="284"/>
      <c r="E50" s="284"/>
      <c r="F50" s="284"/>
      <c r="G50" s="284"/>
      <c r="H50" s="284"/>
      <c r="I50" s="284"/>
      <c r="J50" s="284"/>
      <c r="K50" s="284"/>
      <c r="L50" s="372"/>
      <c r="M50" s="377">
        <f t="shared" si="21"/>
        <v>0</v>
      </c>
      <c r="N50" s="643" t="e">
        <f t="shared" si="22"/>
        <v>#DIV/0!</v>
      </c>
      <c r="O50" s="285">
        <f t="shared" si="23"/>
        <v>0</v>
      </c>
      <c r="AI50" s="85"/>
    </row>
    <row r="51" spans="1:50" ht="15.75" x14ac:dyDescent="0.25">
      <c r="A51" s="295" t="s">
        <v>384</v>
      </c>
      <c r="B51" s="96" t="s">
        <v>89</v>
      </c>
      <c r="C51" s="284">
        <v>3</v>
      </c>
      <c r="D51" s="284">
        <v>8</v>
      </c>
      <c r="E51" s="284">
        <v>0</v>
      </c>
      <c r="F51" s="284">
        <v>13</v>
      </c>
      <c r="G51" s="284">
        <v>8</v>
      </c>
      <c r="H51" s="284">
        <v>2</v>
      </c>
      <c r="I51" s="284">
        <v>8</v>
      </c>
      <c r="J51" s="284">
        <v>5</v>
      </c>
      <c r="K51" s="284"/>
      <c r="L51" s="372"/>
      <c r="M51" s="377">
        <f t="shared" si="21"/>
        <v>47</v>
      </c>
      <c r="N51" s="643">
        <f t="shared" si="22"/>
        <v>5.875</v>
      </c>
      <c r="O51" s="285">
        <f t="shared" si="23"/>
        <v>8</v>
      </c>
      <c r="Q51" s="63"/>
      <c r="R51" s="63"/>
      <c r="S51" s="63"/>
      <c r="T51" s="63"/>
      <c r="V51" s="63"/>
      <c r="W51" s="63"/>
      <c r="X51" s="63"/>
      <c r="Y51" s="63"/>
      <c r="AA51" s="63"/>
      <c r="AB51" s="63"/>
      <c r="AC51" s="63"/>
      <c r="AD51" s="63"/>
      <c r="AF51" s="63"/>
      <c r="AG51" s="63"/>
      <c r="AH51" s="63"/>
      <c r="AI51" s="63"/>
      <c r="AK51" s="63"/>
      <c r="AL51" s="63"/>
      <c r="AM51" s="63"/>
      <c r="AN51" s="63"/>
      <c r="AP51" s="63"/>
      <c r="AQ51" s="63"/>
      <c r="AR51" s="63"/>
      <c r="AS51" s="63"/>
      <c r="AU51" s="63"/>
      <c r="AV51" s="63"/>
      <c r="AW51" s="63"/>
      <c r="AX51" s="63"/>
    </row>
    <row r="52" spans="1:50" ht="15.75" x14ac:dyDescent="0.25">
      <c r="A52" s="295" t="s">
        <v>384</v>
      </c>
      <c r="B52" s="96" t="s">
        <v>595</v>
      </c>
      <c r="C52" s="284">
        <v>0</v>
      </c>
      <c r="D52" s="284">
        <v>2</v>
      </c>
      <c r="E52" s="284"/>
      <c r="F52" s="284">
        <v>3</v>
      </c>
      <c r="G52" s="284">
        <v>0</v>
      </c>
      <c r="H52" s="284">
        <v>3</v>
      </c>
      <c r="I52" s="284">
        <v>0</v>
      </c>
      <c r="J52" s="284">
        <v>0</v>
      </c>
      <c r="K52" s="284"/>
      <c r="L52" s="372"/>
      <c r="M52" s="377">
        <f t="shared" si="21"/>
        <v>8</v>
      </c>
      <c r="N52" s="643">
        <f t="shared" si="22"/>
        <v>1.1428571428571428</v>
      </c>
      <c r="O52" s="285">
        <f t="shared" si="23"/>
        <v>7</v>
      </c>
      <c r="Q52" s="64"/>
      <c r="R52" s="64"/>
      <c r="S52" s="64"/>
      <c r="T52" s="54"/>
      <c r="V52" s="64"/>
      <c r="W52" s="64"/>
      <c r="X52" s="64"/>
      <c r="Y52" s="54"/>
      <c r="AA52" s="64"/>
      <c r="AB52" s="64"/>
      <c r="AC52" s="64"/>
      <c r="AD52" s="54"/>
      <c r="AF52" s="64"/>
      <c r="AG52" s="64"/>
      <c r="AH52" s="64"/>
      <c r="AI52" s="54"/>
      <c r="AK52" s="64"/>
      <c r="AL52" s="64"/>
      <c r="AM52" s="64"/>
      <c r="AN52" s="54"/>
      <c r="AP52" s="64"/>
      <c r="AQ52" s="64"/>
      <c r="AR52" s="64"/>
      <c r="AS52" s="54"/>
      <c r="AU52" s="64"/>
      <c r="AV52" s="64"/>
      <c r="AW52" s="64"/>
      <c r="AX52" s="54"/>
    </row>
    <row r="53" spans="1:50" ht="15.75" x14ac:dyDescent="0.25">
      <c r="A53" s="295" t="s">
        <v>384</v>
      </c>
      <c r="B53" s="96" t="s">
        <v>316</v>
      </c>
      <c r="C53" s="284">
        <v>16</v>
      </c>
      <c r="D53" s="284">
        <v>21</v>
      </c>
      <c r="E53" s="284">
        <v>18</v>
      </c>
      <c r="F53" s="284">
        <v>18</v>
      </c>
      <c r="G53" s="284">
        <v>10</v>
      </c>
      <c r="H53" s="284">
        <v>14</v>
      </c>
      <c r="I53" s="284">
        <v>20</v>
      </c>
      <c r="J53" s="284">
        <v>17</v>
      </c>
      <c r="K53" s="284"/>
      <c r="L53" s="372"/>
      <c r="M53" s="377">
        <f t="shared" si="21"/>
        <v>134</v>
      </c>
      <c r="N53" s="643">
        <f t="shared" si="22"/>
        <v>16.75</v>
      </c>
      <c r="O53" s="285">
        <f t="shared" si="23"/>
        <v>8</v>
      </c>
      <c r="AI53" s="85"/>
    </row>
    <row r="54" spans="1:50" ht="16.5" thickBot="1" x14ac:dyDescent="0.3">
      <c r="A54" s="295" t="s">
        <v>384</v>
      </c>
      <c r="B54" s="96" t="s">
        <v>596</v>
      </c>
      <c r="C54" s="284">
        <v>3</v>
      </c>
      <c r="D54" s="284"/>
      <c r="E54" s="284">
        <v>5</v>
      </c>
      <c r="F54" s="284">
        <v>5</v>
      </c>
      <c r="G54" s="284">
        <v>4</v>
      </c>
      <c r="H54" s="284">
        <v>17</v>
      </c>
      <c r="I54" s="284">
        <v>8</v>
      </c>
      <c r="J54" s="284">
        <v>5</v>
      </c>
      <c r="K54" s="284"/>
      <c r="L54" s="372"/>
      <c r="M54" s="377">
        <f t="shared" si="21"/>
        <v>47</v>
      </c>
      <c r="N54" s="643">
        <f t="shared" si="22"/>
        <v>6.7142857142857144</v>
      </c>
      <c r="O54" s="285">
        <f t="shared" si="23"/>
        <v>7</v>
      </c>
      <c r="AI54" s="85"/>
    </row>
    <row r="55" spans="1:50" ht="19.5" thickBot="1" x14ac:dyDescent="0.35">
      <c r="A55" s="395"/>
      <c r="B55" s="396" t="s">
        <v>530</v>
      </c>
      <c r="C55" s="370">
        <f t="shared" ref="C55:J55" si="24">SUM(C44:C54)</f>
        <v>34</v>
      </c>
      <c r="D55" s="370">
        <f t="shared" si="24"/>
        <v>48</v>
      </c>
      <c r="E55" s="370">
        <f t="shared" si="24"/>
        <v>41</v>
      </c>
      <c r="F55" s="370">
        <f t="shared" si="24"/>
        <v>55</v>
      </c>
      <c r="G55" s="370">
        <f t="shared" si="24"/>
        <v>46</v>
      </c>
      <c r="H55" s="370">
        <f t="shared" si="24"/>
        <v>56</v>
      </c>
      <c r="I55" s="370">
        <f t="shared" si="24"/>
        <v>48</v>
      </c>
      <c r="J55" s="370">
        <f t="shared" si="24"/>
        <v>41</v>
      </c>
      <c r="K55" s="371"/>
      <c r="L55" s="374"/>
      <c r="M55" s="378">
        <f>SUM(C55:L55)</f>
        <v>369</v>
      </c>
      <c r="N55" s="375">
        <f t="shared" ref="N55" si="25">SUM(C55:L55)/O55</f>
        <v>46.125</v>
      </c>
      <c r="O55" s="368">
        <f t="shared" ref="O55" si="26">COUNTA(C55:L55)</f>
        <v>8</v>
      </c>
      <c r="AI55" s="363"/>
    </row>
    <row r="56" spans="1:50" x14ac:dyDescent="0.25">
      <c r="A56" s="296"/>
      <c r="B56" s="296"/>
      <c r="C56" s="296"/>
      <c r="D56" s="296"/>
      <c r="E56" s="296"/>
      <c r="F56" s="296"/>
      <c r="G56" s="296"/>
      <c r="H56" s="296"/>
      <c r="I56" s="296"/>
      <c r="J56" s="296"/>
      <c r="K56" s="296"/>
      <c r="L56" s="296"/>
      <c r="M56" s="380"/>
      <c r="N56" s="645"/>
      <c r="O56" s="296"/>
      <c r="AI56" s="85"/>
    </row>
    <row r="57" spans="1:50" ht="15.75" x14ac:dyDescent="0.25">
      <c r="A57" s="297" t="s">
        <v>392</v>
      </c>
      <c r="B57" s="96" t="s">
        <v>393</v>
      </c>
      <c r="C57" s="284">
        <v>0</v>
      </c>
      <c r="D57" s="284">
        <v>4</v>
      </c>
      <c r="E57" s="284">
        <v>4</v>
      </c>
      <c r="F57" s="284">
        <v>0</v>
      </c>
      <c r="G57" s="284">
        <v>0</v>
      </c>
      <c r="H57" s="284">
        <v>2</v>
      </c>
      <c r="I57" s="284">
        <v>0</v>
      </c>
      <c r="J57" s="284">
        <v>4</v>
      </c>
      <c r="K57" s="284"/>
      <c r="L57" s="372"/>
      <c r="M57" s="377">
        <f>SUM(C57:L57)</f>
        <v>14</v>
      </c>
      <c r="N57" s="643">
        <f>SUM(C57:L57)/O57</f>
        <v>1.75</v>
      </c>
      <c r="O57" s="285">
        <f>COUNTA(C57:L57)</f>
        <v>8</v>
      </c>
      <c r="AI57" s="85"/>
    </row>
    <row r="58" spans="1:50" ht="15.75" x14ac:dyDescent="0.25">
      <c r="A58" s="297" t="s">
        <v>392</v>
      </c>
      <c r="B58" s="96" t="s">
        <v>394</v>
      </c>
      <c r="C58" s="284">
        <v>0</v>
      </c>
      <c r="D58" s="284">
        <v>0</v>
      </c>
      <c r="E58" s="284">
        <v>2</v>
      </c>
      <c r="F58" s="284">
        <v>0</v>
      </c>
      <c r="G58" s="284">
        <v>0</v>
      </c>
      <c r="H58" s="284">
        <v>0</v>
      </c>
      <c r="I58" s="284">
        <v>0</v>
      </c>
      <c r="J58" s="284">
        <v>0</v>
      </c>
      <c r="K58" s="284"/>
      <c r="L58" s="372"/>
      <c r="M58" s="377">
        <f t="shared" ref="M58:M66" si="27">SUM(C58:L58)</f>
        <v>2</v>
      </c>
      <c r="N58" s="643">
        <f t="shared" ref="N58:N66" si="28">SUM(C58:L58)/O58</f>
        <v>0.25</v>
      </c>
      <c r="O58" s="285">
        <f t="shared" ref="O58:O66" si="29">COUNTA(C58:L58)</f>
        <v>8</v>
      </c>
      <c r="AI58" s="85"/>
    </row>
    <row r="59" spans="1:50" ht="15.75" x14ac:dyDescent="0.25">
      <c r="A59" s="297" t="s">
        <v>392</v>
      </c>
      <c r="B59" s="96" t="s">
        <v>395</v>
      </c>
      <c r="C59" s="284">
        <v>5</v>
      </c>
      <c r="D59" s="284">
        <v>12</v>
      </c>
      <c r="E59" s="284">
        <v>16</v>
      </c>
      <c r="F59" s="284">
        <v>11</v>
      </c>
      <c r="G59" s="284">
        <v>6</v>
      </c>
      <c r="H59" s="284">
        <v>14</v>
      </c>
      <c r="I59" s="284">
        <v>15</v>
      </c>
      <c r="J59" s="284">
        <v>8</v>
      </c>
      <c r="K59" s="284"/>
      <c r="L59" s="372"/>
      <c r="M59" s="377">
        <f t="shared" si="27"/>
        <v>87</v>
      </c>
      <c r="N59" s="643">
        <f t="shared" si="28"/>
        <v>10.875</v>
      </c>
      <c r="O59" s="285">
        <f t="shared" si="29"/>
        <v>8</v>
      </c>
      <c r="AI59" s="85"/>
    </row>
    <row r="60" spans="1:50" ht="15.75" x14ac:dyDescent="0.25">
      <c r="A60" s="297" t="s">
        <v>392</v>
      </c>
      <c r="B60" s="96" t="s">
        <v>396</v>
      </c>
      <c r="C60" s="284"/>
      <c r="D60" s="284"/>
      <c r="E60" s="284"/>
      <c r="F60" s="284"/>
      <c r="G60" s="284"/>
      <c r="H60" s="284">
        <v>2</v>
      </c>
      <c r="I60" s="284"/>
      <c r="J60" s="284"/>
      <c r="K60" s="284"/>
      <c r="L60" s="372"/>
      <c r="M60" s="377">
        <f t="shared" si="27"/>
        <v>2</v>
      </c>
      <c r="N60" s="643">
        <f t="shared" si="28"/>
        <v>2</v>
      </c>
      <c r="O60" s="285">
        <f t="shared" si="29"/>
        <v>1</v>
      </c>
      <c r="AI60" s="85"/>
    </row>
    <row r="61" spans="1:50" ht="15.75" x14ac:dyDescent="0.25">
      <c r="A61" s="297" t="s">
        <v>392</v>
      </c>
      <c r="B61" s="96" t="s">
        <v>597</v>
      </c>
      <c r="C61" s="284">
        <v>26</v>
      </c>
      <c r="D61" s="284">
        <v>13</v>
      </c>
      <c r="E61" s="284">
        <v>21</v>
      </c>
      <c r="F61" s="284">
        <v>13</v>
      </c>
      <c r="G61" s="284">
        <v>25</v>
      </c>
      <c r="H61" s="284">
        <v>4</v>
      </c>
      <c r="I61" s="284">
        <v>29</v>
      </c>
      <c r="J61" s="284">
        <v>20</v>
      </c>
      <c r="K61" s="284"/>
      <c r="L61" s="372"/>
      <c r="M61" s="377">
        <f t="shared" si="27"/>
        <v>151</v>
      </c>
      <c r="N61" s="643">
        <f t="shared" si="28"/>
        <v>18.875</v>
      </c>
      <c r="O61" s="285">
        <f t="shared" si="29"/>
        <v>8</v>
      </c>
      <c r="AI61" s="85"/>
    </row>
    <row r="62" spans="1:50" ht="15.75" x14ac:dyDescent="0.25">
      <c r="A62" s="297" t="s">
        <v>392</v>
      </c>
      <c r="B62" s="96" t="s">
        <v>738</v>
      </c>
      <c r="C62" s="284">
        <v>5</v>
      </c>
      <c r="D62" s="284">
        <v>0</v>
      </c>
      <c r="E62" s="284">
        <v>0</v>
      </c>
      <c r="F62" s="284">
        <v>3</v>
      </c>
      <c r="G62" s="284">
        <v>0</v>
      </c>
      <c r="H62" s="284">
        <v>3</v>
      </c>
      <c r="I62" s="284"/>
      <c r="J62" s="284"/>
      <c r="K62" s="284"/>
      <c r="L62" s="372"/>
      <c r="M62" s="377">
        <f t="shared" si="27"/>
        <v>11</v>
      </c>
      <c r="N62" s="643">
        <f t="shared" si="28"/>
        <v>1.8333333333333333</v>
      </c>
      <c r="O62" s="285">
        <f t="shared" si="29"/>
        <v>6</v>
      </c>
      <c r="AI62" s="85"/>
    </row>
    <row r="63" spans="1:50" ht="15.75" x14ac:dyDescent="0.25">
      <c r="A63" s="297" t="s">
        <v>392</v>
      </c>
      <c r="B63" s="96" t="s">
        <v>349</v>
      </c>
      <c r="C63" s="284">
        <v>5</v>
      </c>
      <c r="D63" s="284">
        <v>0</v>
      </c>
      <c r="E63" s="284">
        <v>4</v>
      </c>
      <c r="F63" s="284">
        <v>16</v>
      </c>
      <c r="G63" s="284">
        <v>2</v>
      </c>
      <c r="H63" s="284">
        <v>10</v>
      </c>
      <c r="I63" s="284">
        <v>2</v>
      </c>
      <c r="J63" s="284">
        <v>4</v>
      </c>
      <c r="K63" s="284"/>
      <c r="L63" s="372"/>
      <c r="M63" s="377">
        <f t="shared" si="27"/>
        <v>43</v>
      </c>
      <c r="N63" s="643">
        <f t="shared" si="28"/>
        <v>5.375</v>
      </c>
      <c r="O63" s="285">
        <f t="shared" si="29"/>
        <v>8</v>
      </c>
      <c r="AI63" s="85"/>
    </row>
    <row r="64" spans="1:50" ht="15.75" x14ac:dyDescent="0.25">
      <c r="A64" s="297" t="s">
        <v>392</v>
      </c>
      <c r="B64" s="96" t="s">
        <v>598</v>
      </c>
      <c r="C64" s="284">
        <v>0</v>
      </c>
      <c r="D64" s="284">
        <v>0</v>
      </c>
      <c r="E64" s="284">
        <v>0</v>
      </c>
      <c r="F64" s="284"/>
      <c r="G64" s="284"/>
      <c r="H64" s="284">
        <v>0</v>
      </c>
      <c r="I64" s="284">
        <v>0</v>
      </c>
      <c r="J64" s="284">
        <v>0</v>
      </c>
      <c r="K64" s="284"/>
      <c r="L64" s="372"/>
      <c r="M64" s="377">
        <f t="shared" si="27"/>
        <v>0</v>
      </c>
      <c r="N64" s="643">
        <f t="shared" si="28"/>
        <v>0</v>
      </c>
      <c r="O64" s="285">
        <f t="shared" si="29"/>
        <v>6</v>
      </c>
      <c r="AI64" s="85"/>
    </row>
    <row r="65" spans="1:55" ht="15.75" x14ac:dyDescent="0.25">
      <c r="A65" s="297" t="s">
        <v>392</v>
      </c>
      <c r="B65" s="96" t="s">
        <v>754</v>
      </c>
      <c r="C65" s="284"/>
      <c r="D65" s="284">
        <v>4</v>
      </c>
      <c r="E65" s="284">
        <v>2</v>
      </c>
      <c r="F65" s="284">
        <v>2</v>
      </c>
      <c r="G65" s="284">
        <v>2</v>
      </c>
      <c r="H65" s="284"/>
      <c r="I65" s="284">
        <v>4</v>
      </c>
      <c r="J65" s="284"/>
      <c r="K65" s="284"/>
      <c r="L65" s="372"/>
      <c r="M65" s="377">
        <f t="shared" si="27"/>
        <v>14</v>
      </c>
      <c r="N65" s="643">
        <f t="shared" si="28"/>
        <v>2.8</v>
      </c>
      <c r="O65" s="285">
        <f t="shared" si="29"/>
        <v>5</v>
      </c>
      <c r="AI65" s="463"/>
    </row>
    <row r="66" spans="1:55" ht="16.5" thickBot="1" x14ac:dyDescent="0.3">
      <c r="A66" s="297" t="s">
        <v>392</v>
      </c>
      <c r="B66" s="96" t="s">
        <v>599</v>
      </c>
      <c r="C66" s="284"/>
      <c r="D66" s="284"/>
      <c r="E66" s="284"/>
      <c r="F66" s="284"/>
      <c r="G66" s="284"/>
      <c r="H66" s="284"/>
      <c r="I66" s="284"/>
      <c r="J66" s="284"/>
      <c r="K66" s="284"/>
      <c r="L66" s="372"/>
      <c r="M66" s="377">
        <f t="shared" si="27"/>
        <v>0</v>
      </c>
      <c r="N66" s="643" t="e">
        <f t="shared" si="28"/>
        <v>#DIV/0!</v>
      </c>
      <c r="O66" s="285">
        <f t="shared" si="29"/>
        <v>0</v>
      </c>
      <c r="AI66" s="85"/>
    </row>
    <row r="67" spans="1:55" ht="19.5" thickBot="1" x14ac:dyDescent="0.35">
      <c r="A67" s="397"/>
      <c r="B67" s="398" t="s">
        <v>530</v>
      </c>
      <c r="C67" s="370">
        <f t="shared" ref="C67:J67" si="30">SUM(C57:C66)</f>
        <v>41</v>
      </c>
      <c r="D67" s="370">
        <f t="shared" si="30"/>
        <v>33</v>
      </c>
      <c r="E67" s="370">
        <f t="shared" si="30"/>
        <v>49</v>
      </c>
      <c r="F67" s="370">
        <f t="shared" si="30"/>
        <v>45</v>
      </c>
      <c r="G67" s="370">
        <f t="shared" si="30"/>
        <v>35</v>
      </c>
      <c r="H67" s="370">
        <f t="shared" si="30"/>
        <v>35</v>
      </c>
      <c r="I67" s="370">
        <f t="shared" si="30"/>
        <v>50</v>
      </c>
      <c r="J67" s="370">
        <f t="shared" si="30"/>
        <v>36</v>
      </c>
      <c r="K67" s="371"/>
      <c r="L67" s="374"/>
      <c r="M67" s="378">
        <f>SUM(C67:L67)</f>
        <v>324</v>
      </c>
      <c r="N67" s="375">
        <f t="shared" ref="N67" si="31">SUM(C67:L67)/O67</f>
        <v>40.5</v>
      </c>
      <c r="O67" s="368">
        <f t="shared" ref="O67" si="32">COUNTA(C67:L67)</f>
        <v>8</v>
      </c>
      <c r="AI67" s="363"/>
    </row>
    <row r="68" spans="1:55" x14ac:dyDescent="0.25">
      <c r="A68" s="296"/>
      <c r="B68" s="296"/>
      <c r="C68" s="296"/>
      <c r="D68" s="296"/>
      <c r="E68" s="296"/>
      <c r="F68" s="296"/>
      <c r="G68" s="296"/>
      <c r="H68" s="296"/>
      <c r="I68" s="296"/>
      <c r="J68" s="296"/>
      <c r="K68" s="296"/>
      <c r="L68" s="296"/>
      <c r="M68" s="380"/>
      <c r="N68" s="645"/>
      <c r="O68" s="296"/>
      <c r="AI68" s="85"/>
    </row>
    <row r="69" spans="1:55" ht="15.75" x14ac:dyDescent="0.25">
      <c r="A69" s="298" t="s">
        <v>623</v>
      </c>
      <c r="B69" s="31" t="s">
        <v>397</v>
      </c>
      <c r="C69" s="284">
        <v>12</v>
      </c>
      <c r="D69" s="284">
        <v>13</v>
      </c>
      <c r="E69" s="284"/>
      <c r="F69" s="284">
        <v>18</v>
      </c>
      <c r="G69" s="284"/>
      <c r="H69" s="284">
        <v>18</v>
      </c>
      <c r="I69" s="284">
        <v>16</v>
      </c>
      <c r="J69" s="284"/>
      <c r="K69" s="284"/>
      <c r="L69" s="372"/>
      <c r="M69" s="377">
        <f>SUM(C69:L69)</f>
        <v>77</v>
      </c>
      <c r="N69" s="643">
        <f>SUM(C69:L69)/O69</f>
        <v>15.4</v>
      </c>
      <c r="O69" s="285">
        <f>COUNTA(C69:L69)</f>
        <v>5</v>
      </c>
      <c r="AI69" s="85"/>
    </row>
    <row r="70" spans="1:55" ht="15.75" x14ac:dyDescent="0.25">
      <c r="A70" s="298" t="s">
        <v>623</v>
      </c>
      <c r="B70" s="31" t="s">
        <v>398</v>
      </c>
      <c r="C70" s="284">
        <v>3</v>
      </c>
      <c r="D70" s="284"/>
      <c r="E70" s="284"/>
      <c r="F70" s="284">
        <v>10</v>
      </c>
      <c r="G70" s="284"/>
      <c r="H70" s="284">
        <v>0</v>
      </c>
      <c r="I70" s="284"/>
      <c r="J70" s="284"/>
      <c r="K70" s="284"/>
      <c r="L70" s="372"/>
      <c r="M70" s="377">
        <f t="shared" ref="M70:M80" si="33">SUM(C70:L70)</f>
        <v>13</v>
      </c>
      <c r="N70" s="643">
        <f t="shared" ref="N70:N80" si="34">SUM(C70:L70)/O70</f>
        <v>4.333333333333333</v>
      </c>
      <c r="O70" s="285">
        <f t="shared" ref="O70:O80" si="35">COUNTA(C70:L70)</f>
        <v>3</v>
      </c>
      <c r="Q70" s="63"/>
      <c r="R70" s="63"/>
      <c r="S70" s="63"/>
      <c r="T70" s="63"/>
      <c r="V70" s="63"/>
      <c r="W70" s="63"/>
      <c r="X70" s="63"/>
      <c r="Y70" s="63"/>
      <c r="AA70" s="63"/>
      <c r="AB70" s="63"/>
      <c r="AC70" s="63"/>
      <c r="AD70" s="63"/>
      <c r="AF70" s="63"/>
      <c r="AG70" s="63"/>
      <c r="AH70" s="63"/>
      <c r="AI70" s="63"/>
      <c r="AK70" s="63"/>
      <c r="AL70" s="63"/>
      <c r="AM70" s="63"/>
      <c r="AN70" s="63"/>
      <c r="AP70" s="63"/>
      <c r="AQ70" s="63"/>
      <c r="AR70" s="63"/>
      <c r="AS70" s="63"/>
      <c r="AU70" s="63"/>
      <c r="AV70" s="63"/>
      <c r="AW70" s="63"/>
      <c r="AX70" s="63"/>
      <c r="AZ70" s="63"/>
      <c r="BA70" s="63"/>
      <c r="BB70" s="63"/>
      <c r="BC70" s="63"/>
    </row>
    <row r="71" spans="1:55" ht="15.75" x14ac:dyDescent="0.25">
      <c r="A71" s="298" t="s">
        <v>623</v>
      </c>
      <c r="B71" s="31" t="s">
        <v>399</v>
      </c>
      <c r="C71" s="284">
        <v>0</v>
      </c>
      <c r="D71" s="284">
        <v>5</v>
      </c>
      <c r="E71" s="284">
        <v>2</v>
      </c>
      <c r="F71" s="284">
        <v>0</v>
      </c>
      <c r="G71" s="284">
        <v>7</v>
      </c>
      <c r="H71" s="284">
        <v>0</v>
      </c>
      <c r="I71" s="284">
        <v>0</v>
      </c>
      <c r="J71" s="284">
        <v>2</v>
      </c>
      <c r="K71" s="284"/>
      <c r="L71" s="372"/>
      <c r="M71" s="377">
        <f t="shared" si="33"/>
        <v>16</v>
      </c>
      <c r="N71" s="643">
        <f t="shared" si="34"/>
        <v>2</v>
      </c>
      <c r="O71" s="285">
        <f t="shared" si="35"/>
        <v>8</v>
      </c>
      <c r="Q71" s="70"/>
      <c r="R71" s="70"/>
      <c r="S71" s="70"/>
      <c r="T71" s="70"/>
      <c r="V71" s="70"/>
      <c r="W71" s="70"/>
      <c r="X71" s="70"/>
      <c r="Y71" s="70"/>
      <c r="AA71" s="70"/>
      <c r="AB71" s="70"/>
      <c r="AC71" s="70"/>
      <c r="AD71" s="70"/>
      <c r="AF71" s="70"/>
      <c r="AG71" s="70"/>
      <c r="AH71" s="70"/>
      <c r="AI71" s="70"/>
      <c r="AK71" s="70"/>
      <c r="AL71" s="70"/>
      <c r="AM71" s="70"/>
      <c r="AN71" s="70"/>
      <c r="AP71" s="70"/>
      <c r="AQ71" s="70"/>
      <c r="AR71" s="70"/>
      <c r="AS71" s="70"/>
      <c r="AU71" s="70"/>
      <c r="AV71" s="70"/>
      <c r="AW71" s="70"/>
      <c r="AX71" s="70"/>
      <c r="AZ71" s="70"/>
      <c r="BA71" s="70"/>
      <c r="BB71" s="70"/>
      <c r="BC71" s="70"/>
    </row>
    <row r="72" spans="1:55" ht="15.75" x14ac:dyDescent="0.25">
      <c r="A72" s="298" t="s">
        <v>623</v>
      </c>
      <c r="B72" s="31" t="s">
        <v>400</v>
      </c>
      <c r="C72" s="284"/>
      <c r="D72" s="284">
        <v>0</v>
      </c>
      <c r="E72" s="284">
        <v>2</v>
      </c>
      <c r="F72" s="284"/>
      <c r="G72" s="284">
        <v>0</v>
      </c>
      <c r="H72" s="284"/>
      <c r="I72" s="284"/>
      <c r="J72" s="284">
        <v>0</v>
      </c>
      <c r="K72" s="284"/>
      <c r="L72" s="372"/>
      <c r="M72" s="377">
        <f t="shared" si="33"/>
        <v>2</v>
      </c>
      <c r="N72" s="643">
        <f t="shared" si="34"/>
        <v>0.5</v>
      </c>
      <c r="O72" s="285">
        <f t="shared" si="35"/>
        <v>4</v>
      </c>
      <c r="Q72" s="64"/>
      <c r="R72" s="64"/>
      <c r="S72" s="64"/>
      <c r="T72" s="54"/>
      <c r="V72" s="64"/>
      <c r="W72" s="64"/>
      <c r="X72" s="64"/>
      <c r="Y72" s="54"/>
      <c r="AA72" s="64"/>
      <c r="AB72" s="64"/>
      <c r="AC72" s="64"/>
      <c r="AD72" s="54"/>
      <c r="AF72" s="64"/>
      <c r="AG72" s="64"/>
      <c r="AH72" s="64"/>
      <c r="AI72" s="54"/>
      <c r="AK72" s="64"/>
      <c r="AL72" s="64"/>
      <c r="AM72" s="64"/>
      <c r="AN72" s="54"/>
      <c r="AP72" s="64"/>
      <c r="AQ72" s="64"/>
      <c r="AR72" s="64"/>
      <c r="AS72" s="54"/>
      <c r="AU72" s="64"/>
      <c r="AV72" s="64"/>
      <c r="AW72" s="64"/>
      <c r="AX72" s="54"/>
      <c r="AZ72" s="64"/>
      <c r="BA72" s="64"/>
      <c r="BB72" s="64"/>
      <c r="BC72" s="54"/>
    </row>
    <row r="73" spans="1:55" ht="15.75" x14ac:dyDescent="0.25">
      <c r="A73" s="298" t="s">
        <v>623</v>
      </c>
      <c r="B73" s="31" t="s">
        <v>401</v>
      </c>
      <c r="C73" s="284"/>
      <c r="D73" s="284">
        <v>7</v>
      </c>
      <c r="E73" s="284"/>
      <c r="F73" s="284"/>
      <c r="G73" s="284"/>
      <c r="H73" s="284"/>
      <c r="I73" s="284"/>
      <c r="J73" s="284"/>
      <c r="K73" s="284"/>
      <c r="L73" s="372"/>
      <c r="M73" s="377">
        <f t="shared" si="33"/>
        <v>7</v>
      </c>
      <c r="N73" s="643">
        <f t="shared" si="34"/>
        <v>7</v>
      </c>
      <c r="O73" s="285">
        <f t="shared" si="35"/>
        <v>1</v>
      </c>
      <c r="AI73" s="85"/>
    </row>
    <row r="74" spans="1:55" ht="15.75" x14ac:dyDescent="0.25">
      <c r="A74" s="298" t="s">
        <v>623</v>
      </c>
      <c r="B74" s="31" t="s">
        <v>402</v>
      </c>
      <c r="C74" s="284">
        <v>6</v>
      </c>
      <c r="D74" s="284">
        <v>5</v>
      </c>
      <c r="E74" s="284">
        <v>13</v>
      </c>
      <c r="F74" s="284">
        <v>18</v>
      </c>
      <c r="G74" s="284"/>
      <c r="H74" s="284">
        <v>15</v>
      </c>
      <c r="I74" s="284">
        <v>10</v>
      </c>
      <c r="J74" s="284">
        <v>7</v>
      </c>
      <c r="K74" s="284"/>
      <c r="L74" s="372"/>
      <c r="M74" s="377">
        <f t="shared" si="33"/>
        <v>74</v>
      </c>
      <c r="N74" s="643">
        <f t="shared" si="34"/>
        <v>10.571428571428571</v>
      </c>
      <c r="O74" s="285">
        <f t="shared" si="35"/>
        <v>7</v>
      </c>
      <c r="AI74" s="85"/>
    </row>
    <row r="75" spans="1:55" ht="15.75" x14ac:dyDescent="0.25">
      <c r="A75" s="298" t="s">
        <v>623</v>
      </c>
      <c r="B75" s="31" t="s">
        <v>403</v>
      </c>
      <c r="C75" s="284">
        <v>13</v>
      </c>
      <c r="D75" s="284">
        <v>4</v>
      </c>
      <c r="E75" s="284">
        <v>19</v>
      </c>
      <c r="F75" s="284">
        <v>4</v>
      </c>
      <c r="G75" s="284"/>
      <c r="H75" s="284"/>
      <c r="I75" s="284">
        <v>7</v>
      </c>
      <c r="J75" s="284">
        <v>11</v>
      </c>
      <c r="K75" s="284"/>
      <c r="L75" s="372"/>
      <c r="M75" s="377">
        <f t="shared" si="33"/>
        <v>58</v>
      </c>
      <c r="N75" s="643">
        <f t="shared" si="34"/>
        <v>9.6666666666666661</v>
      </c>
      <c r="O75" s="285">
        <f t="shared" si="35"/>
        <v>6</v>
      </c>
      <c r="AI75" s="85"/>
    </row>
    <row r="76" spans="1:55" ht="15.75" x14ac:dyDescent="0.25">
      <c r="A76" s="298" t="s">
        <v>623</v>
      </c>
      <c r="B76" s="31" t="s">
        <v>674</v>
      </c>
      <c r="C76" s="284">
        <v>0</v>
      </c>
      <c r="D76" s="284"/>
      <c r="E76" s="284">
        <v>0</v>
      </c>
      <c r="F76" s="284">
        <v>0</v>
      </c>
      <c r="G76" s="284"/>
      <c r="H76" s="284"/>
      <c r="I76" s="284"/>
      <c r="J76" s="284">
        <v>0</v>
      </c>
      <c r="K76" s="284"/>
      <c r="L76" s="372"/>
      <c r="M76" s="377">
        <f t="shared" si="33"/>
        <v>0</v>
      </c>
      <c r="N76" s="643">
        <f t="shared" si="34"/>
        <v>0</v>
      </c>
      <c r="O76" s="285">
        <f t="shared" si="35"/>
        <v>4</v>
      </c>
      <c r="AI76" s="85"/>
    </row>
    <row r="77" spans="1:55" ht="15.75" x14ac:dyDescent="0.25">
      <c r="A77" s="298" t="s">
        <v>623</v>
      </c>
      <c r="B77" s="31" t="s">
        <v>640</v>
      </c>
      <c r="C77" s="284"/>
      <c r="D77" s="284"/>
      <c r="E77" s="284"/>
      <c r="F77" s="284"/>
      <c r="G77" s="284"/>
      <c r="H77" s="284"/>
      <c r="I77" s="284"/>
      <c r="J77" s="284"/>
      <c r="K77" s="284"/>
      <c r="L77" s="372"/>
      <c r="M77" s="377">
        <f t="shared" si="33"/>
        <v>0</v>
      </c>
      <c r="N77" s="643" t="e">
        <f t="shared" si="34"/>
        <v>#DIV/0!</v>
      </c>
      <c r="O77" s="285">
        <f t="shared" si="35"/>
        <v>0</v>
      </c>
      <c r="AI77" s="453"/>
    </row>
    <row r="78" spans="1:55" ht="15.75" x14ac:dyDescent="0.25">
      <c r="A78" s="298" t="s">
        <v>623</v>
      </c>
      <c r="B78" s="31" t="s">
        <v>774</v>
      </c>
      <c r="C78" s="284"/>
      <c r="D78" s="284"/>
      <c r="E78" s="284"/>
      <c r="F78" s="284"/>
      <c r="G78" s="284">
        <v>1</v>
      </c>
      <c r="H78" s="284">
        <v>0</v>
      </c>
      <c r="I78" s="284">
        <v>0</v>
      </c>
      <c r="J78" s="284"/>
      <c r="K78" s="284"/>
      <c r="L78" s="372"/>
      <c r="M78" s="377">
        <f t="shared" ref="M78:M79" si="36">SUM(C78:L78)</f>
        <v>1</v>
      </c>
      <c r="N78" s="643">
        <f t="shared" ref="N78:N79" si="37">SUM(C78:L78)/O78</f>
        <v>0.33333333333333331</v>
      </c>
      <c r="O78" s="285">
        <f t="shared" ref="O78:O79" si="38">COUNTA(C78:L78)</f>
        <v>3</v>
      </c>
      <c r="AI78" s="542"/>
    </row>
    <row r="79" spans="1:55" ht="15.75" x14ac:dyDescent="0.25">
      <c r="A79" s="298" t="s">
        <v>623</v>
      </c>
      <c r="B79" s="31" t="s">
        <v>775</v>
      </c>
      <c r="C79" s="284"/>
      <c r="D79" s="284"/>
      <c r="E79" s="284"/>
      <c r="F79" s="284"/>
      <c r="G79" s="284">
        <v>16</v>
      </c>
      <c r="H79" s="284">
        <v>8</v>
      </c>
      <c r="I79" s="284">
        <v>3</v>
      </c>
      <c r="J79" s="284">
        <v>10</v>
      </c>
      <c r="K79" s="284"/>
      <c r="L79" s="372"/>
      <c r="M79" s="377">
        <f t="shared" si="36"/>
        <v>37</v>
      </c>
      <c r="N79" s="643">
        <f t="shared" si="37"/>
        <v>9.25</v>
      </c>
      <c r="O79" s="285">
        <f t="shared" si="38"/>
        <v>4</v>
      </c>
      <c r="AI79" s="542"/>
    </row>
    <row r="80" spans="1:55" ht="16.5" thickBot="1" x14ac:dyDescent="0.3">
      <c r="A80" s="298" t="s">
        <v>623</v>
      </c>
      <c r="B80" s="31" t="s">
        <v>675</v>
      </c>
      <c r="C80" s="284"/>
      <c r="D80" s="284"/>
      <c r="E80" s="284"/>
      <c r="F80" s="284"/>
      <c r="G80" s="284"/>
      <c r="H80" s="284"/>
      <c r="I80" s="284"/>
      <c r="J80" s="284"/>
      <c r="K80" s="284"/>
      <c r="L80" s="372"/>
      <c r="M80" s="377">
        <f t="shared" si="33"/>
        <v>0</v>
      </c>
      <c r="N80" s="643" t="e">
        <f t="shared" si="34"/>
        <v>#DIV/0!</v>
      </c>
      <c r="O80" s="285">
        <f t="shared" si="35"/>
        <v>0</v>
      </c>
      <c r="AI80" s="85"/>
    </row>
    <row r="81" spans="1:40" ht="19.5" thickBot="1" x14ac:dyDescent="0.35">
      <c r="A81" s="395"/>
      <c r="B81" s="399" t="s">
        <v>530</v>
      </c>
      <c r="C81" s="370">
        <f t="shared" ref="C81:J81" si="39">SUM(C69:C80)</f>
        <v>34</v>
      </c>
      <c r="D81" s="370">
        <f t="shared" si="39"/>
        <v>34</v>
      </c>
      <c r="E81" s="370">
        <f t="shared" si="39"/>
        <v>36</v>
      </c>
      <c r="F81" s="370">
        <f t="shared" si="39"/>
        <v>50</v>
      </c>
      <c r="G81" s="370">
        <f t="shared" si="39"/>
        <v>24</v>
      </c>
      <c r="H81" s="370">
        <f t="shared" si="39"/>
        <v>41</v>
      </c>
      <c r="I81" s="370">
        <f t="shared" si="39"/>
        <v>36</v>
      </c>
      <c r="J81" s="370">
        <f t="shared" si="39"/>
        <v>30</v>
      </c>
      <c r="K81" s="371"/>
      <c r="L81" s="374"/>
      <c r="M81" s="378">
        <f>SUM(C81:L81)</f>
        <v>285</v>
      </c>
      <c r="N81" s="375">
        <f t="shared" ref="N81" si="40">SUM(C81:L81)/O81</f>
        <v>35.625</v>
      </c>
      <c r="O81" s="368">
        <f t="shared" ref="O81" si="41">COUNTA(C81:L81)</f>
        <v>8</v>
      </c>
      <c r="AI81" s="363"/>
    </row>
    <row r="82" spans="1:40" x14ac:dyDescent="0.25">
      <c r="A82" s="293"/>
      <c r="B82" s="288"/>
      <c r="C82" s="289"/>
      <c r="D82" s="289"/>
      <c r="E82" s="289"/>
      <c r="F82" s="289"/>
      <c r="G82" s="289"/>
      <c r="H82" s="289"/>
      <c r="I82" s="289"/>
      <c r="J82" s="289"/>
      <c r="K82" s="289"/>
      <c r="L82" s="289"/>
      <c r="M82" s="379"/>
      <c r="N82" s="644"/>
      <c r="O82" s="291"/>
      <c r="AI82" s="85"/>
    </row>
    <row r="83" spans="1:40" ht="15.75" x14ac:dyDescent="0.25">
      <c r="A83" s="299" t="s">
        <v>672</v>
      </c>
      <c r="B83" s="286" t="s">
        <v>404</v>
      </c>
      <c r="C83" s="284">
        <v>8</v>
      </c>
      <c r="D83" s="284">
        <v>2</v>
      </c>
      <c r="E83" s="284">
        <v>6</v>
      </c>
      <c r="F83" s="284">
        <v>6</v>
      </c>
      <c r="G83" s="284">
        <v>9</v>
      </c>
      <c r="H83" s="284">
        <v>6</v>
      </c>
      <c r="I83" s="284">
        <v>6</v>
      </c>
      <c r="J83" s="284">
        <v>20</v>
      </c>
      <c r="K83" s="284"/>
      <c r="L83" s="372"/>
      <c r="M83" s="377">
        <f>SUM(C83:L83)</f>
        <v>63</v>
      </c>
      <c r="N83" s="643">
        <f>SUM(C83:L83)/O83</f>
        <v>7.875</v>
      </c>
      <c r="O83" s="285">
        <f>COUNTA(C83:L83)</f>
        <v>8</v>
      </c>
      <c r="AI83" s="85"/>
    </row>
    <row r="84" spans="1:40" ht="15.75" x14ac:dyDescent="0.25">
      <c r="A84" s="299" t="s">
        <v>672</v>
      </c>
      <c r="B84" s="300" t="s">
        <v>676</v>
      </c>
      <c r="C84" s="284">
        <v>6</v>
      </c>
      <c r="D84" s="284">
        <v>3</v>
      </c>
      <c r="E84" s="284">
        <v>2</v>
      </c>
      <c r="F84" s="284">
        <v>6</v>
      </c>
      <c r="G84" s="284">
        <v>6</v>
      </c>
      <c r="H84" s="284">
        <v>2</v>
      </c>
      <c r="I84" s="284">
        <v>4</v>
      </c>
      <c r="J84" s="284">
        <v>3</v>
      </c>
      <c r="K84" s="284"/>
      <c r="L84" s="372"/>
      <c r="M84" s="377">
        <f t="shared" ref="M84:M92" si="42">SUM(C84:L84)</f>
        <v>32</v>
      </c>
      <c r="N84" s="643">
        <f t="shared" ref="N84:N92" si="43">SUM(C84:L84)/O84</f>
        <v>4</v>
      </c>
      <c r="O84" s="285">
        <f t="shared" ref="O84:O92" si="44">COUNTA(C84:L84)</f>
        <v>8</v>
      </c>
      <c r="Q84" s="70"/>
      <c r="R84" s="70"/>
      <c r="S84" s="70"/>
      <c r="T84" s="70"/>
      <c r="V84" s="70"/>
      <c r="W84" s="70"/>
      <c r="X84" s="70"/>
      <c r="Y84" s="70"/>
      <c r="AA84" s="70"/>
      <c r="AB84" s="70"/>
      <c r="AC84" s="70"/>
      <c r="AD84" s="70"/>
      <c r="AF84" s="70"/>
      <c r="AG84" s="70"/>
      <c r="AH84" s="70"/>
      <c r="AI84" s="70"/>
      <c r="AK84" s="70"/>
      <c r="AL84" s="70"/>
      <c r="AM84" s="70"/>
      <c r="AN84" s="70"/>
    </row>
    <row r="85" spans="1:40" ht="15.75" x14ac:dyDescent="0.25">
      <c r="A85" s="299" t="s">
        <v>672</v>
      </c>
      <c r="B85" s="300" t="s">
        <v>677</v>
      </c>
      <c r="C85" s="284">
        <v>2</v>
      </c>
      <c r="D85" s="284">
        <v>2</v>
      </c>
      <c r="E85" s="284">
        <v>6</v>
      </c>
      <c r="F85" s="284">
        <v>3</v>
      </c>
      <c r="G85" s="284">
        <v>2</v>
      </c>
      <c r="H85" s="284"/>
      <c r="I85" s="284">
        <v>0</v>
      </c>
      <c r="J85" s="284">
        <v>7</v>
      </c>
      <c r="K85" s="284"/>
      <c r="L85" s="372"/>
      <c r="M85" s="377">
        <f t="shared" si="42"/>
        <v>22</v>
      </c>
      <c r="N85" s="643">
        <f t="shared" si="43"/>
        <v>3.1428571428571428</v>
      </c>
      <c r="O85" s="285">
        <f t="shared" si="44"/>
        <v>7</v>
      </c>
      <c r="Q85" s="64"/>
      <c r="R85" s="64"/>
      <c r="S85" s="64"/>
      <c r="T85" s="54"/>
      <c r="V85" s="64"/>
      <c r="W85" s="64"/>
      <c r="X85" s="64"/>
      <c r="Y85" s="54"/>
      <c r="AA85" s="64"/>
      <c r="AB85" s="64"/>
      <c r="AC85" s="64"/>
      <c r="AD85" s="54"/>
      <c r="AF85" s="64"/>
      <c r="AG85" s="64"/>
      <c r="AH85" s="64"/>
      <c r="AI85" s="54"/>
      <c r="AK85" s="64"/>
      <c r="AL85" s="64"/>
      <c r="AM85" s="64"/>
      <c r="AN85" s="54"/>
    </row>
    <row r="86" spans="1:40" ht="15.75" x14ac:dyDescent="0.25">
      <c r="A86" s="299" t="s">
        <v>672</v>
      </c>
      <c r="B86" s="300" t="s">
        <v>678</v>
      </c>
      <c r="C86" s="284">
        <v>3</v>
      </c>
      <c r="D86" s="284">
        <v>0</v>
      </c>
      <c r="E86" s="284">
        <v>2</v>
      </c>
      <c r="F86" s="284">
        <v>2</v>
      </c>
      <c r="G86" s="284"/>
      <c r="H86" s="284">
        <v>0</v>
      </c>
      <c r="I86" s="284"/>
      <c r="J86" s="284">
        <v>5</v>
      </c>
      <c r="K86" s="284"/>
      <c r="L86" s="372"/>
      <c r="M86" s="377">
        <f t="shared" si="42"/>
        <v>12</v>
      </c>
      <c r="N86" s="643">
        <f t="shared" si="43"/>
        <v>2</v>
      </c>
      <c r="O86" s="285">
        <f t="shared" si="44"/>
        <v>6</v>
      </c>
    </row>
    <row r="87" spans="1:40" ht="15.75" x14ac:dyDescent="0.25">
      <c r="A87" s="299" t="s">
        <v>672</v>
      </c>
      <c r="B87" s="300" t="s">
        <v>679</v>
      </c>
      <c r="C87" s="284">
        <v>4</v>
      </c>
      <c r="D87" s="284">
        <v>0</v>
      </c>
      <c r="E87" s="284">
        <v>0</v>
      </c>
      <c r="F87" s="284">
        <v>2</v>
      </c>
      <c r="G87" s="284">
        <v>0</v>
      </c>
      <c r="H87" s="284">
        <v>0</v>
      </c>
      <c r="I87" s="284">
        <v>0</v>
      </c>
      <c r="J87" s="284">
        <v>2</v>
      </c>
      <c r="K87" s="284"/>
      <c r="L87" s="372"/>
      <c r="M87" s="377">
        <f t="shared" si="42"/>
        <v>8</v>
      </c>
      <c r="N87" s="643">
        <f t="shared" si="43"/>
        <v>1</v>
      </c>
      <c r="O87" s="285">
        <f t="shared" si="44"/>
        <v>8</v>
      </c>
    </row>
    <row r="88" spans="1:40" ht="15.75" x14ac:dyDescent="0.25">
      <c r="A88" s="299" t="s">
        <v>672</v>
      </c>
      <c r="B88" s="300" t="s">
        <v>763</v>
      </c>
      <c r="C88" s="284">
        <v>2</v>
      </c>
      <c r="D88" s="284">
        <v>9</v>
      </c>
      <c r="E88" s="284">
        <v>9</v>
      </c>
      <c r="F88" s="284">
        <v>14</v>
      </c>
      <c r="G88" s="284">
        <v>10</v>
      </c>
      <c r="H88" s="284">
        <v>12</v>
      </c>
      <c r="I88" s="284">
        <v>10</v>
      </c>
      <c r="J88" s="284">
        <v>7</v>
      </c>
      <c r="K88" s="284"/>
      <c r="L88" s="372"/>
      <c r="M88" s="377">
        <f t="shared" si="42"/>
        <v>73</v>
      </c>
      <c r="N88" s="643">
        <f t="shared" si="43"/>
        <v>9.125</v>
      </c>
      <c r="O88" s="285">
        <f t="shared" si="44"/>
        <v>8</v>
      </c>
    </row>
    <row r="89" spans="1:40" ht="15.75" x14ac:dyDescent="0.25">
      <c r="A89" s="299" t="s">
        <v>672</v>
      </c>
      <c r="B89" s="300" t="s">
        <v>680</v>
      </c>
      <c r="C89" s="284">
        <v>9</v>
      </c>
      <c r="D89" s="284">
        <v>7</v>
      </c>
      <c r="E89" s="284">
        <v>9</v>
      </c>
      <c r="F89" s="284"/>
      <c r="G89" s="284">
        <v>13</v>
      </c>
      <c r="H89" s="284">
        <v>9</v>
      </c>
      <c r="I89" s="284">
        <v>12</v>
      </c>
      <c r="J89" s="284">
        <v>13</v>
      </c>
      <c r="K89" s="284"/>
      <c r="L89" s="372"/>
      <c r="M89" s="377">
        <f t="shared" si="42"/>
        <v>72</v>
      </c>
      <c r="N89" s="643">
        <f t="shared" si="43"/>
        <v>10.285714285714286</v>
      </c>
      <c r="O89" s="285">
        <f t="shared" si="44"/>
        <v>7</v>
      </c>
    </row>
    <row r="90" spans="1:40" ht="15.75" x14ac:dyDescent="0.25">
      <c r="A90" s="299" t="s">
        <v>672</v>
      </c>
      <c r="B90" s="300" t="s">
        <v>682</v>
      </c>
      <c r="C90" s="284"/>
      <c r="D90" s="284">
        <v>0</v>
      </c>
      <c r="E90" s="284"/>
      <c r="F90" s="284"/>
      <c r="G90" s="284"/>
      <c r="H90" s="284"/>
      <c r="I90" s="284"/>
      <c r="J90" s="284"/>
      <c r="K90" s="284"/>
      <c r="L90" s="372"/>
      <c r="M90" s="377">
        <f t="shared" si="42"/>
        <v>0</v>
      </c>
      <c r="N90" s="643">
        <f t="shared" si="43"/>
        <v>0</v>
      </c>
      <c r="O90" s="285">
        <f t="shared" si="44"/>
        <v>1</v>
      </c>
      <c r="AI90" s="358"/>
    </row>
    <row r="91" spans="1:40" ht="15.75" x14ac:dyDescent="0.25">
      <c r="A91" s="299" t="s">
        <v>672</v>
      </c>
      <c r="B91" s="300" t="s">
        <v>762</v>
      </c>
      <c r="C91" s="284">
        <v>2</v>
      </c>
      <c r="D91" s="284"/>
      <c r="E91" s="284">
        <v>0</v>
      </c>
      <c r="F91" s="284"/>
      <c r="G91" s="284">
        <v>2</v>
      </c>
      <c r="H91" s="284">
        <v>2</v>
      </c>
      <c r="I91" s="284"/>
      <c r="J91" s="284"/>
      <c r="K91" s="284"/>
      <c r="L91" s="372"/>
      <c r="M91" s="377">
        <f t="shared" si="42"/>
        <v>6</v>
      </c>
      <c r="N91" s="643">
        <f t="shared" si="43"/>
        <v>1.5</v>
      </c>
      <c r="O91" s="285">
        <f t="shared" si="44"/>
        <v>4</v>
      </c>
      <c r="AI91" s="536"/>
    </row>
    <row r="92" spans="1:40" ht="16.5" thickBot="1" x14ac:dyDescent="0.3">
      <c r="A92" s="299" t="s">
        <v>672</v>
      </c>
      <c r="B92" s="300" t="s">
        <v>681</v>
      </c>
      <c r="C92" s="284">
        <v>2</v>
      </c>
      <c r="D92" s="284">
        <v>2</v>
      </c>
      <c r="E92" s="284">
        <v>2</v>
      </c>
      <c r="F92" s="284">
        <v>0</v>
      </c>
      <c r="G92" s="284">
        <v>0</v>
      </c>
      <c r="H92" s="284">
        <v>2</v>
      </c>
      <c r="I92" s="284"/>
      <c r="J92" s="284"/>
      <c r="K92" s="284"/>
      <c r="L92" s="372"/>
      <c r="M92" s="377">
        <f t="shared" si="42"/>
        <v>8</v>
      </c>
      <c r="N92" s="643">
        <f t="shared" si="43"/>
        <v>1.3333333333333333</v>
      </c>
      <c r="O92" s="285">
        <f t="shared" si="44"/>
        <v>6</v>
      </c>
    </row>
    <row r="93" spans="1:40" ht="19.5" thickBot="1" x14ac:dyDescent="0.35">
      <c r="A93" s="400"/>
      <c r="B93" s="401" t="s">
        <v>530</v>
      </c>
      <c r="C93" s="370">
        <f t="shared" ref="C93:J93" si="45">SUM(C82:C92)</f>
        <v>38</v>
      </c>
      <c r="D93" s="370">
        <f t="shared" si="45"/>
        <v>25</v>
      </c>
      <c r="E93" s="370">
        <f t="shared" si="45"/>
        <v>36</v>
      </c>
      <c r="F93" s="370">
        <f t="shared" si="45"/>
        <v>33</v>
      </c>
      <c r="G93" s="370">
        <f t="shared" si="45"/>
        <v>42</v>
      </c>
      <c r="H93" s="370">
        <f t="shared" si="45"/>
        <v>33</v>
      </c>
      <c r="I93" s="370">
        <f t="shared" si="45"/>
        <v>32</v>
      </c>
      <c r="J93" s="370">
        <f t="shared" si="45"/>
        <v>57</v>
      </c>
      <c r="K93" s="371"/>
      <c r="L93" s="374"/>
      <c r="M93" s="378">
        <f>SUM(C93:L93)</f>
        <v>296</v>
      </c>
      <c r="N93" s="375">
        <f t="shared" ref="N93" si="46">SUM(C93:L93)/O93</f>
        <v>37</v>
      </c>
      <c r="O93" s="368">
        <f t="shared" ref="O93" si="47">COUNTA(C93:L93)</f>
        <v>8</v>
      </c>
      <c r="AI93" s="363"/>
    </row>
    <row r="94" spans="1:40" x14ac:dyDescent="0.25">
      <c r="A94" s="293"/>
      <c r="B94" s="288"/>
      <c r="C94" s="289"/>
      <c r="D94" s="289"/>
      <c r="E94" s="289"/>
      <c r="F94" s="289"/>
      <c r="G94" s="289"/>
      <c r="H94" s="289"/>
      <c r="I94" s="289"/>
      <c r="J94" s="289"/>
      <c r="K94" s="289"/>
      <c r="L94" s="289"/>
      <c r="M94" s="379"/>
      <c r="N94" s="644"/>
      <c r="O94" s="291"/>
    </row>
    <row r="95" spans="1:40" ht="15.75" x14ac:dyDescent="0.25">
      <c r="A95" s="362" t="s">
        <v>642</v>
      </c>
      <c r="B95" s="301" t="s">
        <v>405</v>
      </c>
      <c r="C95" s="302">
        <v>0</v>
      </c>
      <c r="D95" s="284">
        <v>6</v>
      </c>
      <c r="E95" s="284">
        <v>0</v>
      </c>
      <c r="F95" s="284">
        <v>0</v>
      </c>
      <c r="G95" s="284">
        <v>3</v>
      </c>
      <c r="H95" s="284"/>
      <c r="I95" s="284">
        <v>3</v>
      </c>
      <c r="J95" s="284"/>
      <c r="K95" s="284">
        <v>0</v>
      </c>
      <c r="L95" s="372"/>
      <c r="M95" s="377">
        <f>SUM(C95:L95)</f>
        <v>12</v>
      </c>
      <c r="N95" s="643">
        <f>SUM(C95:L95)/O95</f>
        <v>1.7142857142857142</v>
      </c>
      <c r="O95" s="285">
        <f>COUNTA(C95:L95)</f>
        <v>7</v>
      </c>
    </row>
    <row r="96" spans="1:40" ht="15.75" x14ac:dyDescent="0.25">
      <c r="A96" s="362" t="s">
        <v>642</v>
      </c>
      <c r="B96" s="301" t="s">
        <v>683</v>
      </c>
      <c r="C96" s="302">
        <v>3</v>
      </c>
      <c r="D96" s="284">
        <v>0</v>
      </c>
      <c r="E96" s="284">
        <v>3</v>
      </c>
      <c r="F96" s="284">
        <v>0</v>
      </c>
      <c r="G96" s="284"/>
      <c r="H96" s="284"/>
      <c r="I96" s="284"/>
      <c r="J96" s="284"/>
      <c r="K96" s="284"/>
      <c r="L96" s="372"/>
      <c r="M96" s="377">
        <f t="shared" ref="M96:M109" si="48">SUM(C96:L96)</f>
        <v>6</v>
      </c>
      <c r="N96" s="643">
        <f t="shared" ref="N96:N109" si="49">SUM(C96:L96)/O96</f>
        <v>1.5</v>
      </c>
      <c r="O96" s="285">
        <f t="shared" ref="O96:O109" si="50">COUNTA(C96:L96)</f>
        <v>4</v>
      </c>
    </row>
    <row r="97" spans="1:35" ht="15.75" x14ac:dyDescent="0.25">
      <c r="A97" s="362" t="s">
        <v>642</v>
      </c>
      <c r="B97" s="303" t="s">
        <v>684</v>
      </c>
      <c r="C97" s="284">
        <v>1</v>
      </c>
      <c r="D97" s="284"/>
      <c r="E97" s="284"/>
      <c r="F97" s="284">
        <v>0</v>
      </c>
      <c r="G97" s="284"/>
      <c r="H97" s="284"/>
      <c r="I97" s="284"/>
      <c r="J97" s="284"/>
      <c r="K97" s="284"/>
      <c r="L97" s="372"/>
      <c r="M97" s="377">
        <f t="shared" si="48"/>
        <v>1</v>
      </c>
      <c r="N97" s="643">
        <f t="shared" si="49"/>
        <v>0.5</v>
      </c>
      <c r="O97" s="285">
        <f t="shared" si="50"/>
        <v>2</v>
      </c>
    </row>
    <row r="98" spans="1:35" ht="15.75" x14ac:dyDescent="0.25">
      <c r="A98" s="362" t="s">
        <v>642</v>
      </c>
      <c r="B98" s="300" t="s">
        <v>685</v>
      </c>
      <c r="C98" s="284">
        <v>2</v>
      </c>
      <c r="D98" s="284"/>
      <c r="E98" s="284"/>
      <c r="F98" s="284">
        <v>0</v>
      </c>
      <c r="G98" s="284"/>
      <c r="H98" s="284"/>
      <c r="I98" s="284"/>
      <c r="J98" s="284"/>
      <c r="K98" s="284"/>
      <c r="L98" s="372"/>
      <c r="M98" s="377">
        <f t="shared" si="48"/>
        <v>2</v>
      </c>
      <c r="N98" s="643">
        <f t="shared" si="49"/>
        <v>1</v>
      </c>
      <c r="O98" s="285">
        <f t="shared" si="50"/>
        <v>2</v>
      </c>
    </row>
    <row r="99" spans="1:35" ht="15.75" x14ac:dyDescent="0.25">
      <c r="A99" s="362" t="s">
        <v>642</v>
      </c>
      <c r="B99" s="300" t="s">
        <v>686</v>
      </c>
      <c r="C99" s="284">
        <v>0</v>
      </c>
      <c r="D99" s="284"/>
      <c r="E99" s="284"/>
      <c r="F99" s="284"/>
      <c r="G99" s="284"/>
      <c r="H99" s="284"/>
      <c r="I99" s="284"/>
      <c r="J99" s="284"/>
      <c r="K99" s="284"/>
      <c r="L99" s="372"/>
      <c r="M99" s="377">
        <f t="shared" si="48"/>
        <v>0</v>
      </c>
      <c r="N99" s="643">
        <f t="shared" si="49"/>
        <v>0</v>
      </c>
      <c r="O99" s="285">
        <f t="shared" si="50"/>
        <v>1</v>
      </c>
    </row>
    <row r="100" spans="1:35" ht="15.75" x14ac:dyDescent="0.25">
      <c r="A100" s="362" t="s">
        <v>642</v>
      </c>
      <c r="B100" s="300" t="s">
        <v>687</v>
      </c>
      <c r="C100" s="284">
        <v>1</v>
      </c>
      <c r="D100" s="284">
        <v>2</v>
      </c>
      <c r="E100" s="284">
        <v>10</v>
      </c>
      <c r="F100" s="284">
        <v>6</v>
      </c>
      <c r="G100" s="284">
        <v>7</v>
      </c>
      <c r="H100" s="284">
        <v>4</v>
      </c>
      <c r="I100" s="284"/>
      <c r="J100" s="284">
        <v>15</v>
      </c>
      <c r="K100" s="284">
        <v>12</v>
      </c>
      <c r="L100" s="372"/>
      <c r="M100" s="377">
        <f t="shared" si="48"/>
        <v>57</v>
      </c>
      <c r="N100" s="643">
        <f t="shared" si="49"/>
        <v>7.125</v>
      </c>
      <c r="O100" s="285">
        <f t="shared" si="50"/>
        <v>8</v>
      </c>
    </row>
    <row r="101" spans="1:35" ht="15.75" x14ac:dyDescent="0.25">
      <c r="A101" s="362" t="s">
        <v>642</v>
      </c>
      <c r="B101" s="300" t="s">
        <v>688</v>
      </c>
      <c r="C101" s="284">
        <v>0</v>
      </c>
      <c r="D101" s="284"/>
      <c r="E101" s="284">
        <v>2</v>
      </c>
      <c r="F101" s="284">
        <v>3</v>
      </c>
      <c r="G101" s="284">
        <v>0</v>
      </c>
      <c r="H101" s="284">
        <v>0</v>
      </c>
      <c r="I101" s="284"/>
      <c r="J101" s="284">
        <v>2</v>
      </c>
      <c r="K101" s="284">
        <v>0</v>
      </c>
      <c r="L101" s="372"/>
      <c r="M101" s="377">
        <f t="shared" si="48"/>
        <v>7</v>
      </c>
      <c r="N101" s="643">
        <f t="shared" si="49"/>
        <v>1</v>
      </c>
      <c r="O101" s="285">
        <f t="shared" si="50"/>
        <v>7</v>
      </c>
    </row>
    <row r="102" spans="1:35" ht="15.75" x14ac:dyDescent="0.25">
      <c r="A102" s="362" t="s">
        <v>642</v>
      </c>
      <c r="B102" s="300" t="s">
        <v>690</v>
      </c>
      <c r="C102" s="284"/>
      <c r="D102" s="284"/>
      <c r="E102" s="284"/>
      <c r="F102" s="284"/>
      <c r="G102" s="284"/>
      <c r="H102" s="284"/>
      <c r="I102" s="284"/>
      <c r="J102" s="284"/>
      <c r="K102" s="284"/>
      <c r="L102" s="372"/>
      <c r="M102" s="377">
        <f t="shared" si="48"/>
        <v>0</v>
      </c>
      <c r="N102" s="643" t="e">
        <f t="shared" si="49"/>
        <v>#DIV/0!</v>
      </c>
      <c r="O102" s="285">
        <f t="shared" si="50"/>
        <v>0</v>
      </c>
      <c r="AI102" s="358"/>
    </row>
    <row r="103" spans="1:35" ht="15.75" x14ac:dyDescent="0.25">
      <c r="A103" s="362" t="s">
        <v>642</v>
      </c>
      <c r="B103" s="300" t="s">
        <v>691</v>
      </c>
      <c r="C103" s="284"/>
      <c r="D103" s="284"/>
      <c r="E103" s="284"/>
      <c r="F103" s="284"/>
      <c r="G103" s="284"/>
      <c r="H103" s="284"/>
      <c r="I103" s="284">
        <v>5</v>
      </c>
      <c r="J103" s="284">
        <v>10</v>
      </c>
      <c r="K103" s="284"/>
      <c r="L103" s="372"/>
      <c r="M103" s="377">
        <f t="shared" si="48"/>
        <v>15</v>
      </c>
      <c r="N103" s="643">
        <f t="shared" si="49"/>
        <v>7.5</v>
      </c>
      <c r="O103" s="285">
        <f t="shared" si="50"/>
        <v>2</v>
      </c>
      <c r="AI103" s="358"/>
    </row>
    <row r="104" spans="1:35" ht="15.75" x14ac:dyDescent="0.25">
      <c r="A104" s="362" t="s">
        <v>642</v>
      </c>
      <c r="B104" s="300" t="s">
        <v>331</v>
      </c>
      <c r="C104" s="284">
        <v>3</v>
      </c>
      <c r="D104" s="284">
        <v>16</v>
      </c>
      <c r="E104" s="284">
        <v>15</v>
      </c>
      <c r="F104" s="284">
        <v>15</v>
      </c>
      <c r="G104" s="284">
        <v>14</v>
      </c>
      <c r="H104" s="284">
        <v>23</v>
      </c>
      <c r="I104" s="284">
        <v>9</v>
      </c>
      <c r="J104" s="284">
        <v>26</v>
      </c>
      <c r="K104" s="284">
        <v>12</v>
      </c>
      <c r="L104" s="372"/>
      <c r="M104" s="377">
        <f t="shared" si="48"/>
        <v>133</v>
      </c>
      <c r="N104" s="643">
        <f t="shared" si="49"/>
        <v>14.777777777777779</v>
      </c>
      <c r="O104" s="285">
        <f t="shared" si="50"/>
        <v>9</v>
      </c>
      <c r="AI104" s="358"/>
    </row>
    <row r="105" spans="1:35" ht="15.75" x14ac:dyDescent="0.25">
      <c r="A105" s="362" t="s">
        <v>642</v>
      </c>
      <c r="B105" s="300" t="s">
        <v>692</v>
      </c>
      <c r="C105" s="284">
        <v>0</v>
      </c>
      <c r="D105" s="284">
        <v>0</v>
      </c>
      <c r="E105" s="284">
        <v>2</v>
      </c>
      <c r="F105" s="284"/>
      <c r="G105" s="284">
        <v>2</v>
      </c>
      <c r="H105" s="284">
        <v>2</v>
      </c>
      <c r="I105" s="284">
        <v>0</v>
      </c>
      <c r="J105" s="284"/>
      <c r="K105" s="284">
        <v>0</v>
      </c>
      <c r="L105" s="372"/>
      <c r="M105" s="377">
        <f t="shared" si="48"/>
        <v>6</v>
      </c>
      <c r="N105" s="643">
        <f t="shared" si="49"/>
        <v>0.8571428571428571</v>
      </c>
      <c r="O105" s="285">
        <f t="shared" si="50"/>
        <v>7</v>
      </c>
      <c r="AI105" s="358"/>
    </row>
    <row r="106" spans="1:35" ht="15.75" x14ac:dyDescent="0.25">
      <c r="A106" s="362" t="s">
        <v>642</v>
      </c>
      <c r="B106" s="300" t="s">
        <v>739</v>
      </c>
      <c r="C106" s="284">
        <v>2</v>
      </c>
      <c r="D106" s="284">
        <v>0</v>
      </c>
      <c r="E106" s="284">
        <v>10</v>
      </c>
      <c r="F106" s="284"/>
      <c r="G106" s="284">
        <v>4</v>
      </c>
      <c r="H106" s="284">
        <v>8</v>
      </c>
      <c r="I106" s="284">
        <v>4</v>
      </c>
      <c r="J106" s="284">
        <v>4</v>
      </c>
      <c r="K106" s="284"/>
      <c r="L106" s="372"/>
      <c r="M106" s="377">
        <f t="shared" si="48"/>
        <v>32</v>
      </c>
      <c r="N106" s="643">
        <f t="shared" si="49"/>
        <v>4.5714285714285712</v>
      </c>
      <c r="O106" s="285">
        <f t="shared" si="50"/>
        <v>7</v>
      </c>
      <c r="AI106" s="461"/>
    </row>
    <row r="107" spans="1:35" ht="15.75" x14ac:dyDescent="0.25">
      <c r="A107" s="362" t="s">
        <v>642</v>
      </c>
      <c r="B107" s="300" t="s">
        <v>766</v>
      </c>
      <c r="C107" s="284"/>
      <c r="D107" s="284">
        <v>7</v>
      </c>
      <c r="E107" s="284">
        <v>8</v>
      </c>
      <c r="F107" s="284">
        <v>19</v>
      </c>
      <c r="G107" s="284">
        <v>16</v>
      </c>
      <c r="H107" s="284">
        <v>15</v>
      </c>
      <c r="I107" s="284">
        <v>17</v>
      </c>
      <c r="J107" s="284">
        <v>12</v>
      </c>
      <c r="K107" s="284">
        <v>12</v>
      </c>
      <c r="L107" s="372"/>
      <c r="M107" s="377">
        <f t="shared" ref="M107" si="51">SUM(C107:L107)</f>
        <v>106</v>
      </c>
      <c r="N107" s="643">
        <f t="shared" ref="N107" si="52">SUM(C107:L107)/O107</f>
        <v>13.25</v>
      </c>
      <c r="O107" s="285">
        <f t="shared" ref="O107" si="53">COUNTA(C107:L107)</f>
        <v>8</v>
      </c>
      <c r="AI107" s="505"/>
    </row>
    <row r="108" spans="1:35" ht="15.75" x14ac:dyDescent="0.25">
      <c r="A108" s="362" t="s">
        <v>642</v>
      </c>
      <c r="B108" s="300" t="s">
        <v>740</v>
      </c>
      <c r="C108" s="284">
        <v>0</v>
      </c>
      <c r="D108" s="284"/>
      <c r="E108" s="284"/>
      <c r="F108" s="284"/>
      <c r="G108" s="284"/>
      <c r="H108" s="284"/>
      <c r="I108" s="284"/>
      <c r="J108" s="284"/>
      <c r="K108" s="284"/>
      <c r="L108" s="372"/>
      <c r="M108" s="377">
        <f t="shared" si="48"/>
        <v>0</v>
      </c>
      <c r="N108" s="643">
        <f t="shared" si="49"/>
        <v>0</v>
      </c>
      <c r="O108" s="285">
        <f t="shared" si="50"/>
        <v>1</v>
      </c>
      <c r="AI108" s="461"/>
    </row>
    <row r="109" spans="1:35" ht="16.5" thickBot="1" x14ac:dyDescent="0.3">
      <c r="A109" s="362" t="s">
        <v>642</v>
      </c>
      <c r="B109" s="300" t="s">
        <v>689</v>
      </c>
      <c r="C109" s="284">
        <v>2</v>
      </c>
      <c r="D109" s="284">
        <v>3</v>
      </c>
      <c r="E109" s="284">
        <v>4</v>
      </c>
      <c r="F109" s="284">
        <v>0</v>
      </c>
      <c r="G109" s="284">
        <v>10</v>
      </c>
      <c r="H109" s="284">
        <v>9</v>
      </c>
      <c r="I109" s="284">
        <v>4</v>
      </c>
      <c r="J109" s="284">
        <v>19</v>
      </c>
      <c r="K109" s="284"/>
      <c r="L109" s="372"/>
      <c r="M109" s="377">
        <f t="shared" si="48"/>
        <v>51</v>
      </c>
      <c r="N109" s="643">
        <f t="shared" si="49"/>
        <v>6.375</v>
      </c>
      <c r="O109" s="285">
        <f t="shared" si="50"/>
        <v>8</v>
      </c>
    </row>
    <row r="110" spans="1:35" ht="19.5" thickBot="1" x14ac:dyDescent="0.35">
      <c r="A110" s="402"/>
      <c r="B110" s="403" t="s">
        <v>530</v>
      </c>
      <c r="C110" s="370">
        <f t="shared" ref="C110:K110" si="54">SUM(C95:C109)</f>
        <v>14</v>
      </c>
      <c r="D110" s="370">
        <f t="shared" si="54"/>
        <v>34</v>
      </c>
      <c r="E110" s="370">
        <f t="shared" si="54"/>
        <v>54</v>
      </c>
      <c r="F110" s="370">
        <f t="shared" si="54"/>
        <v>43</v>
      </c>
      <c r="G110" s="370">
        <f t="shared" si="54"/>
        <v>56</v>
      </c>
      <c r="H110" s="370">
        <f t="shared" si="54"/>
        <v>61</v>
      </c>
      <c r="I110" s="370">
        <f t="shared" si="54"/>
        <v>42</v>
      </c>
      <c r="J110" s="370">
        <f t="shared" si="54"/>
        <v>88</v>
      </c>
      <c r="K110" s="370">
        <f t="shared" si="54"/>
        <v>36</v>
      </c>
      <c r="L110" s="374"/>
      <c r="M110" s="378">
        <f>SUM(C110:L110)</f>
        <v>428</v>
      </c>
      <c r="N110" s="375">
        <f t="shared" ref="N110" si="55">SUM(C110:L110)/O110</f>
        <v>47.555555555555557</v>
      </c>
      <c r="O110" s="368">
        <f t="shared" ref="O110" si="56">COUNTA(C110:L110)</f>
        <v>9</v>
      </c>
      <c r="AI110" s="363"/>
    </row>
    <row r="111" spans="1:35" x14ac:dyDescent="0.25">
      <c r="A111" s="293"/>
      <c r="B111" s="288"/>
      <c r="C111" s="289"/>
      <c r="D111" s="289"/>
      <c r="E111" s="289"/>
      <c r="F111" s="289"/>
      <c r="G111" s="289"/>
      <c r="H111" s="289"/>
      <c r="I111" s="289"/>
      <c r="J111" s="289"/>
      <c r="K111" s="289"/>
      <c r="L111" s="289"/>
      <c r="M111" s="379"/>
      <c r="N111" s="644"/>
      <c r="O111" s="291"/>
    </row>
    <row r="112" spans="1:35" ht="15.75" x14ac:dyDescent="0.25">
      <c r="A112" s="359" t="s">
        <v>588</v>
      </c>
      <c r="B112" s="301" t="s">
        <v>107</v>
      </c>
      <c r="C112" s="302">
        <v>9</v>
      </c>
      <c r="D112" s="284">
        <v>2</v>
      </c>
      <c r="E112" s="284">
        <v>1</v>
      </c>
      <c r="F112" s="284">
        <v>6</v>
      </c>
      <c r="G112" s="284">
        <v>3</v>
      </c>
      <c r="H112" s="284">
        <v>6</v>
      </c>
      <c r="I112" s="284">
        <v>0</v>
      </c>
      <c r="J112" s="284"/>
      <c r="K112" s="284"/>
      <c r="L112" s="372"/>
      <c r="M112" s="377">
        <f>SUM(C112:L112)</f>
        <v>27</v>
      </c>
      <c r="N112" s="643">
        <f>SUM(C112:L112)/O112</f>
        <v>3.8571428571428572</v>
      </c>
      <c r="O112" s="285">
        <f>COUNTA(C112:L112)</f>
        <v>7</v>
      </c>
    </row>
    <row r="113" spans="1:35" ht="15.75" x14ac:dyDescent="0.25">
      <c r="A113" s="359" t="s">
        <v>588</v>
      </c>
      <c r="B113" s="304" t="s">
        <v>600</v>
      </c>
      <c r="C113" s="302">
        <v>0</v>
      </c>
      <c r="D113" s="284"/>
      <c r="E113" s="284">
        <v>2</v>
      </c>
      <c r="F113" s="284">
        <v>0</v>
      </c>
      <c r="G113" s="284"/>
      <c r="H113" s="284"/>
      <c r="I113" s="284"/>
      <c r="J113" s="284"/>
      <c r="K113" s="284"/>
      <c r="L113" s="372"/>
      <c r="M113" s="377">
        <f t="shared" ref="M113:M123" si="57">SUM(C113:L113)</f>
        <v>2</v>
      </c>
      <c r="N113" s="643">
        <f t="shared" ref="N113:N123" si="58">SUM(C113:L113)/O113</f>
        <v>0.66666666666666663</v>
      </c>
      <c r="O113" s="285">
        <f t="shared" ref="O113:O123" si="59">COUNTA(C113:L113)</f>
        <v>3</v>
      </c>
    </row>
    <row r="114" spans="1:35" ht="15.75" x14ac:dyDescent="0.25">
      <c r="A114" s="359" t="s">
        <v>588</v>
      </c>
      <c r="B114" s="303" t="s">
        <v>601</v>
      </c>
      <c r="C114" s="284">
        <v>6</v>
      </c>
      <c r="D114" s="284">
        <v>7</v>
      </c>
      <c r="E114" s="284"/>
      <c r="F114" s="284">
        <v>10</v>
      </c>
      <c r="G114" s="284">
        <v>3</v>
      </c>
      <c r="H114" s="284">
        <v>13</v>
      </c>
      <c r="I114" s="284">
        <v>17</v>
      </c>
      <c r="J114" s="284"/>
      <c r="K114" s="284"/>
      <c r="L114" s="372"/>
      <c r="M114" s="377">
        <f t="shared" si="57"/>
        <v>56</v>
      </c>
      <c r="N114" s="643">
        <f t="shared" si="58"/>
        <v>9.3333333333333339</v>
      </c>
      <c r="O114" s="285">
        <f t="shared" si="59"/>
        <v>6</v>
      </c>
    </row>
    <row r="115" spans="1:35" ht="15.75" x14ac:dyDescent="0.25">
      <c r="A115" s="359" t="s">
        <v>588</v>
      </c>
      <c r="B115" s="300" t="s">
        <v>602</v>
      </c>
      <c r="C115" s="284"/>
      <c r="D115" s="284"/>
      <c r="E115" s="284">
        <v>2</v>
      </c>
      <c r="F115" s="284">
        <v>0</v>
      </c>
      <c r="G115" s="284">
        <v>0</v>
      </c>
      <c r="H115" s="284"/>
      <c r="I115" s="284"/>
      <c r="J115" s="284"/>
      <c r="K115" s="284"/>
      <c r="L115" s="372"/>
      <c r="M115" s="377">
        <f t="shared" si="57"/>
        <v>2</v>
      </c>
      <c r="N115" s="643">
        <f t="shared" si="58"/>
        <v>0.66666666666666663</v>
      </c>
      <c r="O115" s="285">
        <f t="shared" si="59"/>
        <v>3</v>
      </c>
    </row>
    <row r="116" spans="1:35" ht="15.75" x14ac:dyDescent="0.25">
      <c r="A116" s="359" t="s">
        <v>588</v>
      </c>
      <c r="B116" s="300" t="s">
        <v>603</v>
      </c>
      <c r="C116" s="284">
        <v>3</v>
      </c>
      <c r="D116" s="284">
        <v>2</v>
      </c>
      <c r="E116" s="284">
        <v>0</v>
      </c>
      <c r="F116" s="284">
        <v>0</v>
      </c>
      <c r="G116" s="284">
        <v>0</v>
      </c>
      <c r="H116" s="284">
        <v>0</v>
      </c>
      <c r="I116" s="284">
        <v>10</v>
      </c>
      <c r="J116" s="284"/>
      <c r="K116" s="284"/>
      <c r="L116" s="372"/>
      <c r="M116" s="377">
        <f t="shared" si="57"/>
        <v>15</v>
      </c>
      <c r="N116" s="643">
        <f t="shared" si="58"/>
        <v>2.1428571428571428</v>
      </c>
      <c r="O116" s="285">
        <f t="shared" si="59"/>
        <v>7</v>
      </c>
    </row>
    <row r="117" spans="1:35" ht="15.75" x14ac:dyDescent="0.25">
      <c r="A117" s="359" t="s">
        <v>588</v>
      </c>
      <c r="B117" s="300" t="s">
        <v>604</v>
      </c>
      <c r="C117" s="284"/>
      <c r="D117" s="284"/>
      <c r="E117" s="284">
        <v>4</v>
      </c>
      <c r="F117" s="284">
        <v>6</v>
      </c>
      <c r="G117" s="284"/>
      <c r="H117" s="284">
        <v>4</v>
      </c>
      <c r="I117" s="284">
        <v>0</v>
      </c>
      <c r="J117" s="284"/>
      <c r="K117" s="284"/>
      <c r="L117" s="372"/>
      <c r="M117" s="377">
        <f t="shared" si="57"/>
        <v>14</v>
      </c>
      <c r="N117" s="643">
        <f t="shared" si="58"/>
        <v>3.5</v>
      </c>
      <c r="O117" s="285">
        <f t="shared" si="59"/>
        <v>4</v>
      </c>
    </row>
    <row r="118" spans="1:35" ht="15.75" x14ac:dyDescent="0.25">
      <c r="A118" s="359" t="s">
        <v>588</v>
      </c>
      <c r="B118" s="300" t="s">
        <v>605</v>
      </c>
      <c r="C118" s="284">
        <v>0</v>
      </c>
      <c r="D118" s="284">
        <v>0</v>
      </c>
      <c r="E118" s="284">
        <v>0</v>
      </c>
      <c r="F118" s="284"/>
      <c r="G118" s="284">
        <v>0</v>
      </c>
      <c r="H118" s="284">
        <v>0</v>
      </c>
      <c r="I118" s="284">
        <v>0</v>
      </c>
      <c r="J118" s="284"/>
      <c r="K118" s="284"/>
      <c r="L118" s="372"/>
      <c r="M118" s="377">
        <f t="shared" si="57"/>
        <v>0</v>
      </c>
      <c r="N118" s="643">
        <f t="shared" si="58"/>
        <v>0</v>
      </c>
      <c r="O118" s="285">
        <f t="shared" si="59"/>
        <v>6</v>
      </c>
    </row>
    <row r="119" spans="1:35" ht="15.75" x14ac:dyDescent="0.25">
      <c r="A119" s="359" t="s">
        <v>588</v>
      </c>
      <c r="B119" s="300" t="s">
        <v>606</v>
      </c>
      <c r="C119" s="284">
        <v>0</v>
      </c>
      <c r="D119" s="284">
        <v>2</v>
      </c>
      <c r="E119" s="284">
        <v>0</v>
      </c>
      <c r="F119" s="284">
        <v>0</v>
      </c>
      <c r="G119" s="284">
        <v>0</v>
      </c>
      <c r="H119" s="284">
        <v>3</v>
      </c>
      <c r="I119" s="284">
        <v>0</v>
      </c>
      <c r="J119" s="284"/>
      <c r="K119" s="284"/>
      <c r="L119" s="372"/>
      <c r="M119" s="377">
        <f t="shared" si="57"/>
        <v>5</v>
      </c>
      <c r="N119" s="643">
        <f t="shared" si="58"/>
        <v>0.7142857142857143</v>
      </c>
      <c r="O119" s="285">
        <f t="shared" si="59"/>
        <v>7</v>
      </c>
    </row>
    <row r="120" spans="1:35" ht="15.75" x14ac:dyDescent="0.25">
      <c r="A120" s="359" t="s">
        <v>588</v>
      </c>
      <c r="B120" s="300" t="s">
        <v>607</v>
      </c>
      <c r="C120" s="284">
        <v>0</v>
      </c>
      <c r="D120" s="284">
        <v>0</v>
      </c>
      <c r="E120" s="284">
        <v>2</v>
      </c>
      <c r="F120" s="284"/>
      <c r="G120" s="284"/>
      <c r="H120" s="284"/>
      <c r="I120" s="284">
        <v>3</v>
      </c>
      <c r="J120" s="284"/>
      <c r="K120" s="284"/>
      <c r="L120" s="372"/>
      <c r="M120" s="377">
        <f t="shared" si="57"/>
        <v>5</v>
      </c>
      <c r="N120" s="643">
        <f t="shared" si="58"/>
        <v>1.25</v>
      </c>
      <c r="O120" s="285">
        <f t="shared" si="59"/>
        <v>4</v>
      </c>
    </row>
    <row r="121" spans="1:35" ht="15.75" x14ac:dyDescent="0.25">
      <c r="A121" s="359" t="s">
        <v>588</v>
      </c>
      <c r="B121" s="300" t="s">
        <v>608</v>
      </c>
      <c r="C121" s="284">
        <v>2</v>
      </c>
      <c r="D121" s="284"/>
      <c r="E121" s="284">
        <v>2</v>
      </c>
      <c r="F121" s="284">
        <v>0</v>
      </c>
      <c r="G121" s="284">
        <v>0</v>
      </c>
      <c r="H121" s="284"/>
      <c r="I121" s="284"/>
      <c r="J121" s="284"/>
      <c r="K121" s="284"/>
      <c r="L121" s="372"/>
      <c r="M121" s="377">
        <f t="shared" si="57"/>
        <v>4</v>
      </c>
      <c r="N121" s="643">
        <f t="shared" si="58"/>
        <v>1</v>
      </c>
      <c r="O121" s="285">
        <f t="shared" si="59"/>
        <v>4</v>
      </c>
    </row>
    <row r="122" spans="1:35" ht="15.75" x14ac:dyDescent="0.25">
      <c r="A122" s="359" t="s">
        <v>588</v>
      </c>
      <c r="B122" s="300" t="s">
        <v>609</v>
      </c>
      <c r="C122" s="284"/>
      <c r="D122" s="284">
        <v>1</v>
      </c>
      <c r="E122" s="284">
        <v>0</v>
      </c>
      <c r="F122" s="284">
        <v>7</v>
      </c>
      <c r="G122" s="284">
        <v>4</v>
      </c>
      <c r="H122" s="284"/>
      <c r="I122" s="284"/>
      <c r="J122" s="284"/>
      <c r="K122" s="284"/>
      <c r="L122" s="372"/>
      <c r="M122" s="377">
        <f t="shared" si="57"/>
        <v>12</v>
      </c>
      <c r="N122" s="643">
        <f t="shared" si="58"/>
        <v>3</v>
      </c>
      <c r="O122" s="285">
        <f t="shared" si="59"/>
        <v>4</v>
      </c>
    </row>
    <row r="123" spans="1:35" ht="16.5" thickBot="1" x14ac:dyDescent="0.3">
      <c r="A123" s="359" t="s">
        <v>588</v>
      </c>
      <c r="B123" s="300" t="s">
        <v>610</v>
      </c>
      <c r="C123" s="284">
        <v>0</v>
      </c>
      <c r="D123" s="284"/>
      <c r="E123" s="284">
        <v>8</v>
      </c>
      <c r="F123" s="284">
        <v>2</v>
      </c>
      <c r="G123" s="284">
        <v>7</v>
      </c>
      <c r="H123" s="284">
        <v>2</v>
      </c>
      <c r="I123" s="284"/>
      <c r="J123" s="284"/>
      <c r="K123" s="284"/>
      <c r="L123" s="372"/>
      <c r="M123" s="377">
        <f t="shared" si="57"/>
        <v>19</v>
      </c>
      <c r="N123" s="643">
        <f t="shared" si="58"/>
        <v>3.8</v>
      </c>
      <c r="O123" s="285">
        <f t="shared" si="59"/>
        <v>5</v>
      </c>
    </row>
    <row r="124" spans="1:35" ht="19.5" thickBot="1" x14ac:dyDescent="0.35">
      <c r="A124" s="395"/>
      <c r="B124" s="404" t="s">
        <v>530</v>
      </c>
      <c r="C124" s="370">
        <f t="shared" ref="C124:I124" si="60">SUM(C112:C123)</f>
        <v>20</v>
      </c>
      <c r="D124" s="370">
        <f t="shared" si="60"/>
        <v>14</v>
      </c>
      <c r="E124" s="370">
        <f t="shared" si="60"/>
        <v>21</v>
      </c>
      <c r="F124" s="370">
        <f t="shared" si="60"/>
        <v>31</v>
      </c>
      <c r="G124" s="370">
        <f t="shared" si="60"/>
        <v>17</v>
      </c>
      <c r="H124" s="370">
        <f t="shared" si="60"/>
        <v>28</v>
      </c>
      <c r="I124" s="370">
        <f t="shared" si="60"/>
        <v>30</v>
      </c>
      <c r="J124" s="371"/>
      <c r="K124" s="371"/>
      <c r="L124" s="374"/>
      <c r="M124" s="378">
        <f>SUM(C124:L124)</f>
        <v>161</v>
      </c>
      <c r="N124" s="375">
        <f t="shared" ref="N124" si="61">SUM(C124:L124)/O124</f>
        <v>23</v>
      </c>
      <c r="O124" s="368">
        <f t="shared" ref="O124" si="62">COUNTA(C124:L124)</f>
        <v>7</v>
      </c>
      <c r="AI124" s="363"/>
    </row>
    <row r="125" spans="1:35" x14ac:dyDescent="0.25">
      <c r="A125" s="293"/>
      <c r="B125" s="288"/>
      <c r="C125" s="289"/>
      <c r="D125" s="289"/>
      <c r="E125" s="289"/>
      <c r="F125" s="289"/>
      <c r="G125" s="289"/>
      <c r="H125" s="289"/>
      <c r="I125" s="289"/>
      <c r="J125" s="289"/>
      <c r="K125" s="289"/>
      <c r="L125" s="289"/>
      <c r="M125" s="379"/>
      <c r="N125" s="644"/>
      <c r="O125" s="291"/>
    </row>
    <row r="126" spans="1:35" ht="15.75" x14ac:dyDescent="0.25">
      <c r="A126" s="305" t="s">
        <v>586</v>
      </c>
      <c r="B126" s="306" t="s">
        <v>406</v>
      </c>
      <c r="C126" s="307">
        <v>8</v>
      </c>
      <c r="D126" s="302">
        <v>8</v>
      </c>
      <c r="E126" s="284">
        <v>15</v>
      </c>
      <c r="F126" s="284">
        <v>8</v>
      </c>
      <c r="G126" s="284">
        <v>12</v>
      </c>
      <c r="H126" s="284">
        <v>19</v>
      </c>
      <c r="I126" s="284"/>
      <c r="J126" s="284"/>
      <c r="K126" s="284"/>
      <c r="L126" s="372"/>
      <c r="M126" s="377">
        <f>SUM(C126:L126)</f>
        <v>70</v>
      </c>
      <c r="N126" s="643">
        <f>SUM(C126:L126)/O126</f>
        <v>11.666666666666666</v>
      </c>
      <c r="O126" s="285">
        <f>COUNTA(C126:L126)</f>
        <v>6</v>
      </c>
    </row>
    <row r="127" spans="1:35" ht="15.75" x14ac:dyDescent="0.25">
      <c r="A127" s="305" t="s">
        <v>586</v>
      </c>
      <c r="B127" s="306" t="s">
        <v>407</v>
      </c>
      <c r="C127" s="307">
        <v>2</v>
      </c>
      <c r="D127" s="302">
        <v>4</v>
      </c>
      <c r="E127" s="284">
        <v>0</v>
      </c>
      <c r="F127" s="284">
        <v>4</v>
      </c>
      <c r="G127" s="284">
        <v>0</v>
      </c>
      <c r="H127" s="284">
        <v>2</v>
      </c>
      <c r="I127" s="284"/>
      <c r="J127" s="284"/>
      <c r="K127" s="284"/>
      <c r="L127" s="372"/>
      <c r="M127" s="377">
        <f t="shared" ref="M127:M135" si="63">SUM(C127:L127)</f>
        <v>12</v>
      </c>
      <c r="N127" s="643">
        <f t="shared" ref="N127:N135" si="64">SUM(C127:L127)/O127</f>
        <v>2</v>
      </c>
      <c r="O127" s="285">
        <f t="shared" ref="O127:O135" si="65">COUNTA(C127:L127)</f>
        <v>6</v>
      </c>
    </row>
    <row r="128" spans="1:35" ht="15.75" x14ac:dyDescent="0.25">
      <c r="A128" s="305" t="s">
        <v>586</v>
      </c>
      <c r="B128" s="306" t="s">
        <v>694</v>
      </c>
      <c r="C128" s="307">
        <v>3</v>
      </c>
      <c r="D128" s="302">
        <v>2</v>
      </c>
      <c r="E128" s="284">
        <v>11</v>
      </c>
      <c r="F128" s="284"/>
      <c r="G128" s="284">
        <v>12</v>
      </c>
      <c r="H128" s="284"/>
      <c r="I128" s="284"/>
      <c r="J128" s="284"/>
      <c r="K128" s="284"/>
      <c r="L128" s="372"/>
      <c r="M128" s="377">
        <f t="shared" si="63"/>
        <v>28</v>
      </c>
      <c r="N128" s="643">
        <f t="shared" si="64"/>
        <v>7</v>
      </c>
      <c r="O128" s="285">
        <f t="shared" si="65"/>
        <v>4</v>
      </c>
    </row>
    <row r="129" spans="1:35" ht="15.75" x14ac:dyDescent="0.25">
      <c r="A129" s="305" t="s">
        <v>586</v>
      </c>
      <c r="B129" s="306" t="s">
        <v>695</v>
      </c>
      <c r="C129" s="307">
        <v>4</v>
      </c>
      <c r="D129" s="302"/>
      <c r="E129" s="284">
        <v>2</v>
      </c>
      <c r="F129" s="284">
        <v>12</v>
      </c>
      <c r="G129" s="284">
        <v>0</v>
      </c>
      <c r="H129" s="284">
        <v>9</v>
      </c>
      <c r="I129" s="284"/>
      <c r="J129" s="284"/>
      <c r="K129" s="284"/>
      <c r="L129" s="372"/>
      <c r="M129" s="377">
        <f t="shared" si="63"/>
        <v>27</v>
      </c>
      <c r="N129" s="643">
        <f t="shared" si="64"/>
        <v>5.4</v>
      </c>
      <c r="O129" s="285">
        <f t="shared" si="65"/>
        <v>5</v>
      </c>
    </row>
    <row r="130" spans="1:35" ht="15.75" x14ac:dyDescent="0.25">
      <c r="A130" s="305" t="s">
        <v>586</v>
      </c>
      <c r="B130" s="306" t="s">
        <v>693</v>
      </c>
      <c r="C130" s="307">
        <v>3</v>
      </c>
      <c r="D130" s="302">
        <v>14</v>
      </c>
      <c r="E130" s="284">
        <v>9</v>
      </c>
      <c r="F130" s="284">
        <v>7</v>
      </c>
      <c r="G130" s="284">
        <v>3</v>
      </c>
      <c r="H130" s="284">
        <v>6</v>
      </c>
      <c r="I130" s="284"/>
      <c r="J130" s="284"/>
      <c r="K130" s="284"/>
      <c r="L130" s="372"/>
      <c r="M130" s="377">
        <f t="shared" si="63"/>
        <v>42</v>
      </c>
      <c r="N130" s="643">
        <f t="shared" si="64"/>
        <v>7</v>
      </c>
      <c r="O130" s="285">
        <f t="shared" si="65"/>
        <v>6</v>
      </c>
    </row>
    <row r="131" spans="1:35" ht="15.75" x14ac:dyDescent="0.25">
      <c r="A131" s="305" t="s">
        <v>586</v>
      </c>
      <c r="B131" s="306" t="s">
        <v>408</v>
      </c>
      <c r="C131" s="307">
        <v>1</v>
      </c>
      <c r="D131" s="302">
        <v>0</v>
      </c>
      <c r="E131" s="284">
        <v>0</v>
      </c>
      <c r="F131" s="284">
        <v>0</v>
      </c>
      <c r="G131" s="284">
        <v>2</v>
      </c>
      <c r="H131" s="284">
        <v>1</v>
      </c>
      <c r="I131" s="284"/>
      <c r="J131" s="284"/>
      <c r="K131" s="284"/>
      <c r="L131" s="372"/>
      <c r="M131" s="377">
        <f t="shared" si="63"/>
        <v>4</v>
      </c>
      <c r="N131" s="643">
        <f t="shared" si="64"/>
        <v>0.66666666666666663</v>
      </c>
      <c r="O131" s="285">
        <f t="shared" si="65"/>
        <v>6</v>
      </c>
    </row>
    <row r="132" spans="1:35" ht="15.75" x14ac:dyDescent="0.25">
      <c r="A132" s="305" t="s">
        <v>586</v>
      </c>
      <c r="B132" s="306" t="s">
        <v>409</v>
      </c>
      <c r="C132" s="307">
        <v>0</v>
      </c>
      <c r="D132" s="302">
        <v>0</v>
      </c>
      <c r="E132" s="284">
        <v>0</v>
      </c>
      <c r="F132" s="284">
        <v>6</v>
      </c>
      <c r="G132" s="284">
        <v>5</v>
      </c>
      <c r="H132" s="284">
        <v>0</v>
      </c>
      <c r="I132" s="284"/>
      <c r="J132" s="284"/>
      <c r="K132" s="284"/>
      <c r="L132" s="372"/>
      <c r="M132" s="377">
        <f>SUM(C132:L132)</f>
        <v>11</v>
      </c>
      <c r="N132" s="643">
        <f>SUM(C132:L132)/O132</f>
        <v>1.8333333333333333</v>
      </c>
      <c r="O132" s="285">
        <f>COUNTA(C132:L132)</f>
        <v>6</v>
      </c>
    </row>
    <row r="133" spans="1:35" ht="15.75" x14ac:dyDescent="0.25">
      <c r="A133" s="305" t="s">
        <v>586</v>
      </c>
      <c r="B133" s="306" t="s">
        <v>782</v>
      </c>
      <c r="C133" s="307"/>
      <c r="D133" s="302"/>
      <c r="E133" s="284"/>
      <c r="F133" s="284"/>
      <c r="G133" s="284"/>
      <c r="H133" s="284">
        <v>4</v>
      </c>
      <c r="I133" s="284"/>
      <c r="J133" s="284"/>
      <c r="K133" s="284"/>
      <c r="L133" s="372"/>
      <c r="M133" s="377">
        <f>SUM(C133:L133)</f>
        <v>4</v>
      </c>
      <c r="N133" s="643">
        <f>SUM(C133:L133)/O133</f>
        <v>4</v>
      </c>
      <c r="O133" s="285">
        <f>COUNTA(C133:L133)</f>
        <v>1</v>
      </c>
      <c r="AI133" s="552"/>
    </row>
    <row r="134" spans="1:35" ht="15.75" x14ac:dyDescent="0.25">
      <c r="A134" s="305" t="s">
        <v>586</v>
      </c>
      <c r="B134" s="306" t="s">
        <v>755</v>
      </c>
      <c r="C134" s="307">
        <v>3</v>
      </c>
      <c r="D134" s="302">
        <v>3</v>
      </c>
      <c r="E134" s="284">
        <v>4</v>
      </c>
      <c r="F134" s="284">
        <v>1</v>
      </c>
      <c r="G134" s="284"/>
      <c r="H134" s="284"/>
      <c r="I134" s="284"/>
      <c r="J134" s="284"/>
      <c r="K134" s="284"/>
      <c r="L134" s="372"/>
      <c r="M134" s="377">
        <f t="shared" si="63"/>
        <v>11</v>
      </c>
      <c r="N134" s="643">
        <f t="shared" si="64"/>
        <v>2.75</v>
      </c>
      <c r="O134" s="285">
        <f t="shared" si="65"/>
        <v>4</v>
      </c>
      <c r="AI134" s="505"/>
    </row>
    <row r="135" spans="1:35" ht="16.5" thickBot="1" x14ac:dyDescent="0.3">
      <c r="A135" s="305" t="s">
        <v>586</v>
      </c>
      <c r="B135" s="306" t="s">
        <v>756</v>
      </c>
      <c r="C135" s="307">
        <v>9</v>
      </c>
      <c r="D135" s="302">
        <v>3</v>
      </c>
      <c r="E135" s="284">
        <v>2</v>
      </c>
      <c r="F135" s="284">
        <v>12</v>
      </c>
      <c r="G135" s="284">
        <v>11</v>
      </c>
      <c r="H135" s="284"/>
      <c r="I135" s="284"/>
      <c r="J135" s="284"/>
      <c r="K135" s="284"/>
      <c r="L135" s="372"/>
      <c r="M135" s="377">
        <f t="shared" si="63"/>
        <v>37</v>
      </c>
      <c r="N135" s="643">
        <f t="shared" si="64"/>
        <v>7.4</v>
      </c>
      <c r="O135" s="285">
        <f t="shared" si="65"/>
        <v>5</v>
      </c>
    </row>
    <row r="136" spans="1:35" ht="19.5" thickBot="1" x14ac:dyDescent="0.35">
      <c r="A136" s="395"/>
      <c r="B136" s="405" t="s">
        <v>530</v>
      </c>
      <c r="C136" s="370">
        <f t="shared" ref="C136:H136" si="66">SUM(C126:C135)</f>
        <v>33</v>
      </c>
      <c r="D136" s="370">
        <f t="shared" si="66"/>
        <v>34</v>
      </c>
      <c r="E136" s="370">
        <f t="shared" si="66"/>
        <v>43</v>
      </c>
      <c r="F136" s="370">
        <f t="shared" si="66"/>
        <v>50</v>
      </c>
      <c r="G136" s="370">
        <f t="shared" si="66"/>
        <v>45</v>
      </c>
      <c r="H136" s="370">
        <f t="shared" si="66"/>
        <v>41</v>
      </c>
      <c r="I136" s="371"/>
      <c r="J136" s="371"/>
      <c r="K136" s="371"/>
      <c r="L136" s="374"/>
      <c r="M136" s="378">
        <f>SUM(C136:L136)</f>
        <v>246</v>
      </c>
      <c r="N136" s="375">
        <f t="shared" ref="N136" si="67">SUM(C136:L136)/O136</f>
        <v>41</v>
      </c>
      <c r="O136" s="368">
        <f t="shared" ref="O136" si="68">COUNTA(C136:L136)</f>
        <v>6</v>
      </c>
      <c r="AI136" s="363"/>
    </row>
    <row r="137" spans="1:35" x14ac:dyDescent="0.25">
      <c r="A137" s="293"/>
      <c r="B137" s="288"/>
      <c r="C137" s="289"/>
      <c r="D137" s="289"/>
      <c r="E137" s="289"/>
      <c r="F137" s="289"/>
      <c r="G137" s="289"/>
      <c r="H137" s="289"/>
      <c r="I137" s="289"/>
      <c r="J137" s="289"/>
      <c r="K137" s="289"/>
      <c r="L137" s="289"/>
      <c r="M137" s="379"/>
      <c r="N137" s="644"/>
      <c r="O137" s="291"/>
    </row>
    <row r="138" spans="1:35" ht="15.75" x14ac:dyDescent="0.25">
      <c r="A138" s="308" t="s">
        <v>587</v>
      </c>
      <c r="B138" s="306" t="s">
        <v>553</v>
      </c>
      <c r="C138" s="307"/>
      <c r="D138" s="302">
        <v>2</v>
      </c>
      <c r="E138" s="284">
        <v>0</v>
      </c>
      <c r="F138" s="284">
        <v>0</v>
      </c>
      <c r="G138" s="284"/>
      <c r="H138" s="284"/>
      <c r="I138" s="284">
        <v>0</v>
      </c>
      <c r="J138" s="284"/>
      <c r="K138" s="284"/>
      <c r="L138" s="372"/>
      <c r="M138" s="377">
        <f>SUM(C138:L138)</f>
        <v>2</v>
      </c>
      <c r="N138" s="643">
        <f>SUM(C138:L138)/O138</f>
        <v>0.5</v>
      </c>
      <c r="O138" s="285">
        <f>COUNTA(C138:L138)</f>
        <v>4</v>
      </c>
    </row>
    <row r="139" spans="1:35" ht="15.75" x14ac:dyDescent="0.25">
      <c r="A139" s="308" t="s">
        <v>587</v>
      </c>
      <c r="B139" s="306" t="s">
        <v>611</v>
      </c>
      <c r="C139" s="307">
        <v>1</v>
      </c>
      <c r="D139" s="302"/>
      <c r="E139" s="284"/>
      <c r="F139" s="284"/>
      <c r="G139" s="284"/>
      <c r="H139" s="284"/>
      <c r="I139" s="284"/>
      <c r="J139" s="284"/>
      <c r="K139" s="284"/>
      <c r="L139" s="372"/>
      <c r="M139" s="377">
        <f t="shared" ref="M139:M151" si="69">SUM(C139:L139)</f>
        <v>1</v>
      </c>
      <c r="N139" s="643">
        <f t="shared" ref="N139:N150" si="70">SUM(C139:L139)/O139</f>
        <v>1</v>
      </c>
      <c r="O139" s="285">
        <f t="shared" ref="O139:O151" si="71">COUNTA(C139:L139)</f>
        <v>1</v>
      </c>
    </row>
    <row r="140" spans="1:35" ht="15.75" x14ac:dyDescent="0.25">
      <c r="A140" s="308" t="s">
        <v>587</v>
      </c>
      <c r="B140" s="306" t="s">
        <v>338</v>
      </c>
      <c r="C140" s="307">
        <v>0</v>
      </c>
      <c r="D140" s="302">
        <v>0</v>
      </c>
      <c r="E140" s="284">
        <v>0</v>
      </c>
      <c r="F140" s="284">
        <v>0</v>
      </c>
      <c r="G140" s="284">
        <v>2</v>
      </c>
      <c r="H140" s="284">
        <v>0</v>
      </c>
      <c r="I140" s="284"/>
      <c r="J140" s="284"/>
      <c r="K140" s="284"/>
      <c r="L140" s="372"/>
      <c r="M140" s="377">
        <f t="shared" si="69"/>
        <v>2</v>
      </c>
      <c r="N140" s="643">
        <f t="shared" si="70"/>
        <v>0.33333333333333331</v>
      </c>
      <c r="O140" s="285">
        <f t="shared" si="71"/>
        <v>6</v>
      </c>
    </row>
    <row r="141" spans="1:35" ht="15.75" x14ac:dyDescent="0.25">
      <c r="A141" s="308" t="s">
        <v>587</v>
      </c>
      <c r="B141" s="306" t="s">
        <v>612</v>
      </c>
      <c r="C141" s="307">
        <v>7</v>
      </c>
      <c r="D141" s="302">
        <v>0</v>
      </c>
      <c r="E141" s="284">
        <v>0</v>
      </c>
      <c r="F141" s="284"/>
      <c r="G141" s="284">
        <v>5</v>
      </c>
      <c r="H141" s="284"/>
      <c r="I141" s="284">
        <v>6</v>
      </c>
      <c r="J141" s="284"/>
      <c r="K141" s="284"/>
      <c r="L141" s="372"/>
      <c r="M141" s="377">
        <f t="shared" si="69"/>
        <v>18</v>
      </c>
      <c r="N141" s="643">
        <f t="shared" si="70"/>
        <v>3.6</v>
      </c>
      <c r="O141" s="285">
        <f t="shared" si="71"/>
        <v>5</v>
      </c>
    </row>
    <row r="142" spans="1:35" ht="15.75" x14ac:dyDescent="0.25">
      <c r="A142" s="308" t="s">
        <v>587</v>
      </c>
      <c r="B142" s="306" t="s">
        <v>613</v>
      </c>
      <c r="C142" s="307"/>
      <c r="D142" s="302">
        <v>9</v>
      </c>
      <c r="E142" s="284">
        <v>12</v>
      </c>
      <c r="F142" s="284">
        <v>16</v>
      </c>
      <c r="G142" s="284">
        <v>10</v>
      </c>
      <c r="H142" s="284">
        <v>10</v>
      </c>
      <c r="I142" s="284"/>
      <c r="J142" s="284">
        <v>15</v>
      </c>
      <c r="K142" s="284"/>
      <c r="L142" s="372"/>
      <c r="M142" s="377">
        <f t="shared" si="69"/>
        <v>72</v>
      </c>
      <c r="N142" s="643">
        <f t="shared" si="70"/>
        <v>12</v>
      </c>
      <c r="O142" s="285">
        <f t="shared" si="71"/>
        <v>6</v>
      </c>
    </row>
    <row r="143" spans="1:35" ht="15.75" x14ac:dyDescent="0.25">
      <c r="A143" s="308" t="s">
        <v>587</v>
      </c>
      <c r="B143" s="306" t="s">
        <v>614</v>
      </c>
      <c r="C143" s="307"/>
      <c r="D143" s="302">
        <v>2</v>
      </c>
      <c r="E143" s="284">
        <v>0</v>
      </c>
      <c r="F143" s="284">
        <v>0</v>
      </c>
      <c r="G143" s="284">
        <v>2</v>
      </c>
      <c r="H143" s="284">
        <v>0</v>
      </c>
      <c r="I143" s="284"/>
      <c r="J143" s="284">
        <v>2</v>
      </c>
      <c r="K143" s="284"/>
      <c r="L143" s="372"/>
      <c r="M143" s="377">
        <f t="shared" si="69"/>
        <v>6</v>
      </c>
      <c r="N143" s="643">
        <f t="shared" si="70"/>
        <v>1</v>
      </c>
      <c r="O143" s="285">
        <f t="shared" si="71"/>
        <v>6</v>
      </c>
    </row>
    <row r="144" spans="1:35" ht="15.75" x14ac:dyDescent="0.25">
      <c r="A144" s="308" t="s">
        <v>587</v>
      </c>
      <c r="B144" s="306" t="s">
        <v>615</v>
      </c>
      <c r="C144" s="307">
        <v>3</v>
      </c>
      <c r="D144" s="302">
        <v>2</v>
      </c>
      <c r="E144" s="284">
        <v>0</v>
      </c>
      <c r="F144" s="284">
        <v>4</v>
      </c>
      <c r="G144" s="284">
        <v>5</v>
      </c>
      <c r="H144" s="284">
        <v>6</v>
      </c>
      <c r="I144" s="284"/>
      <c r="J144" s="284">
        <v>4</v>
      </c>
      <c r="K144" s="284"/>
      <c r="L144" s="372"/>
      <c r="M144" s="377">
        <f t="shared" si="69"/>
        <v>24</v>
      </c>
      <c r="N144" s="643">
        <f t="shared" si="70"/>
        <v>3.4285714285714284</v>
      </c>
      <c r="O144" s="285">
        <f t="shared" si="71"/>
        <v>7</v>
      </c>
    </row>
    <row r="145" spans="1:35" ht="15.75" x14ac:dyDescent="0.25">
      <c r="A145" s="308" t="s">
        <v>587</v>
      </c>
      <c r="B145" s="306" t="s">
        <v>616</v>
      </c>
      <c r="C145" s="307">
        <v>0</v>
      </c>
      <c r="D145" s="302">
        <v>2</v>
      </c>
      <c r="E145" s="284">
        <v>8</v>
      </c>
      <c r="F145" s="284">
        <v>0</v>
      </c>
      <c r="G145" s="284">
        <v>3</v>
      </c>
      <c r="H145" s="284">
        <v>4</v>
      </c>
      <c r="I145" s="284"/>
      <c r="J145" s="284">
        <v>6</v>
      </c>
      <c r="K145" s="284"/>
      <c r="L145" s="372"/>
      <c r="M145" s="377">
        <f t="shared" si="69"/>
        <v>23</v>
      </c>
      <c r="N145" s="643">
        <f t="shared" si="70"/>
        <v>3.2857142857142856</v>
      </c>
      <c r="O145" s="285">
        <f t="shared" si="71"/>
        <v>7</v>
      </c>
    </row>
    <row r="146" spans="1:35" ht="15.75" x14ac:dyDescent="0.25">
      <c r="A146" s="308" t="s">
        <v>587</v>
      </c>
      <c r="B146" s="306" t="s">
        <v>617</v>
      </c>
      <c r="C146" s="307"/>
      <c r="D146" s="302"/>
      <c r="E146" s="284">
        <v>0</v>
      </c>
      <c r="F146" s="284"/>
      <c r="G146" s="284"/>
      <c r="H146" s="284"/>
      <c r="I146" s="284"/>
      <c r="J146" s="284"/>
      <c r="K146" s="284"/>
      <c r="L146" s="372"/>
      <c r="M146" s="377">
        <f t="shared" si="69"/>
        <v>0</v>
      </c>
      <c r="N146" s="643">
        <f t="shared" si="70"/>
        <v>0</v>
      </c>
      <c r="O146" s="285">
        <f t="shared" si="71"/>
        <v>1</v>
      </c>
    </row>
    <row r="147" spans="1:35" ht="15.75" customHeight="1" x14ac:dyDescent="0.25">
      <c r="A147" s="308" t="s">
        <v>587</v>
      </c>
      <c r="B147" s="306" t="s">
        <v>618</v>
      </c>
      <c r="C147" s="307">
        <v>0</v>
      </c>
      <c r="D147" s="302"/>
      <c r="E147" s="284"/>
      <c r="F147" s="284">
        <v>3</v>
      </c>
      <c r="G147" s="284"/>
      <c r="H147" s="284"/>
      <c r="I147" s="284"/>
      <c r="J147" s="284"/>
      <c r="K147" s="284"/>
      <c r="L147" s="372"/>
      <c r="M147" s="377">
        <f t="shared" si="69"/>
        <v>3</v>
      </c>
      <c r="N147" s="643">
        <f t="shared" si="70"/>
        <v>1.5</v>
      </c>
      <c r="O147" s="285">
        <f t="shared" si="71"/>
        <v>2</v>
      </c>
    </row>
    <row r="148" spans="1:35" ht="15.75" x14ac:dyDescent="0.25">
      <c r="A148" s="308" t="s">
        <v>587</v>
      </c>
      <c r="B148" s="306" t="s">
        <v>619</v>
      </c>
      <c r="C148" s="307">
        <v>2</v>
      </c>
      <c r="D148" s="302">
        <v>1</v>
      </c>
      <c r="E148" s="284">
        <v>4</v>
      </c>
      <c r="F148" s="284">
        <v>3</v>
      </c>
      <c r="G148" s="284">
        <v>5</v>
      </c>
      <c r="H148" s="284">
        <v>8</v>
      </c>
      <c r="I148" s="284">
        <v>2</v>
      </c>
      <c r="J148" s="284">
        <v>3</v>
      </c>
      <c r="K148" s="284"/>
      <c r="L148" s="372"/>
      <c r="M148" s="377">
        <f t="shared" si="69"/>
        <v>28</v>
      </c>
      <c r="N148" s="643">
        <f t="shared" si="70"/>
        <v>3.5</v>
      </c>
      <c r="O148" s="285">
        <f t="shared" si="71"/>
        <v>8</v>
      </c>
    </row>
    <row r="149" spans="1:35" ht="15.75" x14ac:dyDescent="0.25">
      <c r="A149" s="308" t="s">
        <v>587</v>
      </c>
      <c r="B149" s="306" t="s">
        <v>620</v>
      </c>
      <c r="C149" s="307">
        <v>4</v>
      </c>
      <c r="D149" s="302">
        <v>4</v>
      </c>
      <c r="E149" s="284">
        <v>2</v>
      </c>
      <c r="F149" s="284"/>
      <c r="G149" s="284"/>
      <c r="H149" s="284"/>
      <c r="I149" s="284">
        <v>4</v>
      </c>
      <c r="J149" s="284"/>
      <c r="K149" s="284"/>
      <c r="L149" s="372"/>
      <c r="M149" s="377">
        <f t="shared" si="69"/>
        <v>14</v>
      </c>
      <c r="N149" s="643">
        <f t="shared" si="70"/>
        <v>3.5</v>
      </c>
      <c r="O149" s="285">
        <f t="shared" si="71"/>
        <v>4</v>
      </c>
    </row>
    <row r="150" spans="1:35" ht="15.75" x14ac:dyDescent="0.25">
      <c r="A150" s="308" t="s">
        <v>587</v>
      </c>
      <c r="B150" s="306" t="s">
        <v>621</v>
      </c>
      <c r="C150" s="307">
        <v>0</v>
      </c>
      <c r="D150" s="302">
        <v>0</v>
      </c>
      <c r="E150" s="284">
        <v>3</v>
      </c>
      <c r="F150" s="284">
        <v>0</v>
      </c>
      <c r="G150" s="284">
        <v>0</v>
      </c>
      <c r="H150" s="284">
        <v>0</v>
      </c>
      <c r="I150" s="284">
        <v>3</v>
      </c>
      <c r="J150" s="284"/>
      <c r="K150" s="284"/>
      <c r="L150" s="372"/>
      <c r="M150" s="377">
        <f t="shared" si="69"/>
        <v>6</v>
      </c>
      <c r="N150" s="643">
        <f t="shared" si="70"/>
        <v>0.8571428571428571</v>
      </c>
      <c r="O150" s="285">
        <f t="shared" si="71"/>
        <v>7</v>
      </c>
    </row>
    <row r="151" spans="1:35" ht="16.5" thickBot="1" x14ac:dyDescent="0.3">
      <c r="A151" s="308" t="s">
        <v>587</v>
      </c>
      <c r="B151" s="306" t="s">
        <v>622</v>
      </c>
      <c r="C151" s="307">
        <v>0</v>
      </c>
      <c r="D151" s="302">
        <v>0</v>
      </c>
      <c r="E151" s="284">
        <v>0</v>
      </c>
      <c r="F151" s="284">
        <v>0</v>
      </c>
      <c r="G151" s="284">
        <v>0</v>
      </c>
      <c r="H151" s="284">
        <v>0</v>
      </c>
      <c r="I151" s="284">
        <v>0</v>
      </c>
      <c r="J151" s="284"/>
      <c r="K151" s="284"/>
      <c r="L151" s="372"/>
      <c r="M151" s="377">
        <f t="shared" si="69"/>
        <v>0</v>
      </c>
      <c r="N151" s="643">
        <f>SUM(C151:L151)/O151</f>
        <v>0</v>
      </c>
      <c r="O151" s="285">
        <f t="shared" si="71"/>
        <v>7</v>
      </c>
    </row>
    <row r="152" spans="1:35" ht="19.5" thickBot="1" x14ac:dyDescent="0.35">
      <c r="A152" s="406"/>
      <c r="B152" s="407" t="s">
        <v>530</v>
      </c>
      <c r="C152" s="370">
        <f t="shared" ref="C152:J152" si="72">SUM(C138:C151)</f>
        <v>17</v>
      </c>
      <c r="D152" s="370">
        <f t="shared" si="72"/>
        <v>22</v>
      </c>
      <c r="E152" s="370">
        <f t="shared" si="72"/>
        <v>29</v>
      </c>
      <c r="F152" s="370">
        <f t="shared" si="72"/>
        <v>26</v>
      </c>
      <c r="G152" s="370">
        <f t="shared" si="72"/>
        <v>32</v>
      </c>
      <c r="H152" s="370">
        <f t="shared" si="72"/>
        <v>28</v>
      </c>
      <c r="I152" s="370">
        <f t="shared" si="72"/>
        <v>15</v>
      </c>
      <c r="J152" s="370">
        <f t="shared" si="72"/>
        <v>30</v>
      </c>
      <c r="K152" s="371"/>
      <c r="L152" s="374"/>
      <c r="M152" s="378">
        <f>SUM(C152:L152)</f>
        <v>199</v>
      </c>
      <c r="N152" s="375">
        <f t="shared" ref="N152" si="73">SUM(C152:L152)/O152</f>
        <v>24.875</v>
      </c>
      <c r="O152" s="368">
        <f t="shared" ref="O152" si="74">COUNTA(C152:L152)</f>
        <v>8</v>
      </c>
      <c r="AI152" s="363"/>
    </row>
    <row r="153" spans="1:35" x14ac:dyDescent="0.25">
      <c r="A153" s="293"/>
      <c r="B153" s="288"/>
      <c r="C153" s="289"/>
      <c r="D153" s="289"/>
      <c r="E153" s="289"/>
      <c r="F153" s="289"/>
      <c r="G153" s="289"/>
      <c r="H153" s="289"/>
      <c r="I153" s="289"/>
      <c r="J153" s="289"/>
      <c r="K153" s="289"/>
      <c r="L153" s="289"/>
      <c r="M153" s="379"/>
      <c r="N153" s="644"/>
      <c r="O153" s="291"/>
    </row>
    <row r="154" spans="1:35" ht="15.75" x14ac:dyDescent="0.25">
      <c r="A154" s="646" t="s">
        <v>634</v>
      </c>
      <c r="B154" s="306" t="s">
        <v>60</v>
      </c>
      <c r="C154" s="307">
        <v>2</v>
      </c>
      <c r="D154" s="302">
        <v>2</v>
      </c>
      <c r="E154" s="284">
        <v>2</v>
      </c>
      <c r="F154" s="284">
        <v>3</v>
      </c>
      <c r="G154" s="284">
        <v>0</v>
      </c>
      <c r="H154" s="284"/>
      <c r="I154" s="284"/>
      <c r="J154" s="284">
        <v>3</v>
      </c>
      <c r="K154" s="284"/>
      <c r="L154" s="372"/>
      <c r="M154" s="377">
        <f>SUM(C154:L154)</f>
        <v>12</v>
      </c>
      <c r="N154" s="643">
        <f>SUM(C154:L154)/O154</f>
        <v>2</v>
      </c>
      <c r="O154" s="285">
        <f>COUNTA(C154:L154)</f>
        <v>6</v>
      </c>
    </row>
    <row r="155" spans="1:35" ht="15.75" x14ac:dyDescent="0.25">
      <c r="A155" s="646" t="s">
        <v>634</v>
      </c>
      <c r="B155" s="306" t="s">
        <v>696</v>
      </c>
      <c r="C155" s="307">
        <v>9</v>
      </c>
      <c r="D155" s="302"/>
      <c r="E155" s="284">
        <v>6</v>
      </c>
      <c r="F155" s="284">
        <v>11</v>
      </c>
      <c r="G155" s="284">
        <v>15</v>
      </c>
      <c r="H155" s="284">
        <v>26</v>
      </c>
      <c r="I155" s="284">
        <v>7</v>
      </c>
      <c r="J155" s="284">
        <v>22</v>
      </c>
      <c r="K155" s="284"/>
      <c r="L155" s="372"/>
      <c r="M155" s="377">
        <f t="shared" ref="M155:M159" si="75">SUM(C155:L155)</f>
        <v>96</v>
      </c>
      <c r="N155" s="643">
        <f t="shared" ref="N155:N159" si="76">SUM(C155:L155)/O155</f>
        <v>13.714285714285714</v>
      </c>
      <c r="O155" s="285">
        <f t="shared" ref="O155:O159" si="77">COUNTA(C155:L155)</f>
        <v>7</v>
      </c>
    </row>
    <row r="156" spans="1:35" ht="15.75" x14ac:dyDescent="0.25">
      <c r="A156" s="646" t="s">
        <v>634</v>
      </c>
      <c r="B156" s="306" t="s">
        <v>697</v>
      </c>
      <c r="C156" s="307"/>
      <c r="D156" s="302"/>
      <c r="E156" s="284">
        <v>0</v>
      </c>
      <c r="F156" s="284"/>
      <c r="G156" s="284"/>
      <c r="H156" s="284"/>
      <c r="I156" s="284"/>
      <c r="J156" s="284"/>
      <c r="K156" s="284"/>
      <c r="L156" s="372"/>
      <c r="M156" s="377">
        <f t="shared" si="75"/>
        <v>0</v>
      </c>
      <c r="N156" s="643">
        <f t="shared" si="76"/>
        <v>0</v>
      </c>
      <c r="O156" s="285">
        <f t="shared" si="77"/>
        <v>1</v>
      </c>
    </row>
    <row r="157" spans="1:35" ht="15.75" x14ac:dyDescent="0.25">
      <c r="A157" s="646" t="s">
        <v>634</v>
      </c>
      <c r="B157" s="306" t="s">
        <v>698</v>
      </c>
      <c r="C157" s="307"/>
      <c r="D157" s="302"/>
      <c r="E157" s="284"/>
      <c r="F157" s="284"/>
      <c r="G157" s="284"/>
      <c r="H157" s="284"/>
      <c r="I157" s="284"/>
      <c r="J157" s="284"/>
      <c r="K157" s="284"/>
      <c r="L157" s="372"/>
      <c r="M157" s="377">
        <f t="shared" si="75"/>
        <v>0</v>
      </c>
      <c r="N157" s="643" t="e">
        <f t="shared" si="76"/>
        <v>#DIV/0!</v>
      </c>
      <c r="O157" s="285">
        <f t="shared" si="77"/>
        <v>0</v>
      </c>
    </row>
    <row r="158" spans="1:35" ht="15.75" x14ac:dyDescent="0.25">
      <c r="A158" s="646" t="s">
        <v>634</v>
      </c>
      <c r="B158" s="306" t="s">
        <v>351</v>
      </c>
      <c r="C158" s="307">
        <v>3</v>
      </c>
      <c r="D158" s="302">
        <v>9</v>
      </c>
      <c r="E158" s="284">
        <v>5</v>
      </c>
      <c r="F158" s="284">
        <v>4</v>
      </c>
      <c r="G158" s="284">
        <v>11</v>
      </c>
      <c r="H158" s="284">
        <v>3</v>
      </c>
      <c r="I158" s="284">
        <v>9</v>
      </c>
      <c r="J158" s="284">
        <v>0</v>
      </c>
      <c r="K158" s="284"/>
      <c r="L158" s="372"/>
      <c r="M158" s="377">
        <f t="shared" si="75"/>
        <v>44</v>
      </c>
      <c r="N158" s="643">
        <f t="shared" si="76"/>
        <v>5.5</v>
      </c>
      <c r="O158" s="285">
        <f t="shared" si="77"/>
        <v>8</v>
      </c>
    </row>
    <row r="159" spans="1:35" ht="15.75" x14ac:dyDescent="0.25">
      <c r="A159" s="646" t="s">
        <v>634</v>
      </c>
      <c r="B159" s="306" t="s">
        <v>699</v>
      </c>
      <c r="C159" s="307">
        <v>2</v>
      </c>
      <c r="D159" s="302"/>
      <c r="E159" s="284">
        <v>2</v>
      </c>
      <c r="F159" s="284">
        <v>2</v>
      </c>
      <c r="G159" s="284">
        <v>3</v>
      </c>
      <c r="H159" s="284">
        <v>2</v>
      </c>
      <c r="I159" s="284">
        <v>0</v>
      </c>
      <c r="J159" s="284"/>
      <c r="K159" s="284"/>
      <c r="L159" s="372"/>
      <c r="M159" s="377">
        <f t="shared" si="75"/>
        <v>11</v>
      </c>
      <c r="N159" s="643">
        <f t="shared" si="76"/>
        <v>1.8333333333333333</v>
      </c>
      <c r="O159" s="285">
        <f t="shared" si="77"/>
        <v>6</v>
      </c>
    </row>
    <row r="160" spans="1:35" ht="15.75" x14ac:dyDescent="0.25">
      <c r="A160" s="646" t="s">
        <v>634</v>
      </c>
      <c r="B160" s="306" t="s">
        <v>700</v>
      </c>
      <c r="C160" s="307">
        <v>2</v>
      </c>
      <c r="D160" s="302">
        <v>0</v>
      </c>
      <c r="E160" s="284">
        <v>4</v>
      </c>
      <c r="F160" s="284">
        <v>2</v>
      </c>
      <c r="G160" s="284">
        <v>0</v>
      </c>
      <c r="H160" s="284">
        <v>2</v>
      </c>
      <c r="I160" s="284"/>
      <c r="J160" s="284">
        <v>9</v>
      </c>
      <c r="K160" s="284"/>
      <c r="L160" s="372"/>
      <c r="M160" s="377">
        <f t="shared" ref="M160:M164" si="78">SUM(C160:L160)</f>
        <v>19</v>
      </c>
      <c r="N160" s="643">
        <f t="shared" ref="N160:N164" si="79">SUM(C160:L160)/O160</f>
        <v>2.7142857142857144</v>
      </c>
      <c r="O160" s="285">
        <f t="shared" ref="O160:O164" si="80">COUNTA(C160:L160)</f>
        <v>7</v>
      </c>
    </row>
    <row r="161" spans="1:35" ht="15.75" x14ac:dyDescent="0.25">
      <c r="A161" s="646" t="s">
        <v>634</v>
      </c>
      <c r="B161" s="306" t="s">
        <v>353</v>
      </c>
      <c r="C161" s="307">
        <v>8</v>
      </c>
      <c r="D161" s="302">
        <v>24</v>
      </c>
      <c r="E161" s="284">
        <v>14</v>
      </c>
      <c r="F161" s="284">
        <v>2</v>
      </c>
      <c r="G161" s="284">
        <v>9</v>
      </c>
      <c r="H161" s="284">
        <v>18</v>
      </c>
      <c r="I161" s="284">
        <v>17</v>
      </c>
      <c r="J161" s="284">
        <v>14</v>
      </c>
      <c r="K161" s="284"/>
      <c r="L161" s="372"/>
      <c r="M161" s="377">
        <f t="shared" si="78"/>
        <v>106</v>
      </c>
      <c r="N161" s="643">
        <f t="shared" si="79"/>
        <v>13.25</v>
      </c>
      <c r="O161" s="285">
        <f t="shared" si="80"/>
        <v>8</v>
      </c>
      <c r="AI161" s="358"/>
    </row>
    <row r="162" spans="1:35" ht="15.75" x14ac:dyDescent="0.25">
      <c r="A162" s="646" t="s">
        <v>634</v>
      </c>
      <c r="B162" s="306" t="s">
        <v>753</v>
      </c>
      <c r="C162" s="307">
        <v>8</v>
      </c>
      <c r="D162" s="302">
        <v>3</v>
      </c>
      <c r="E162" s="284">
        <v>2</v>
      </c>
      <c r="F162" s="284">
        <v>0</v>
      </c>
      <c r="G162" s="284">
        <v>0</v>
      </c>
      <c r="H162" s="284">
        <v>6</v>
      </c>
      <c r="I162" s="284">
        <v>0</v>
      </c>
      <c r="J162" s="284"/>
      <c r="K162" s="284"/>
      <c r="L162" s="372"/>
      <c r="M162" s="377">
        <f t="shared" si="78"/>
        <v>19</v>
      </c>
      <c r="N162" s="643">
        <f t="shared" si="79"/>
        <v>2.7142857142857144</v>
      </c>
      <c r="O162" s="285">
        <f t="shared" si="80"/>
        <v>7</v>
      </c>
      <c r="AI162" s="463"/>
    </row>
    <row r="163" spans="1:35" ht="15.75" x14ac:dyDescent="0.25">
      <c r="A163" s="646" t="s">
        <v>634</v>
      </c>
      <c r="B163" s="306" t="s">
        <v>350</v>
      </c>
      <c r="C163" s="307"/>
      <c r="D163" s="302">
        <v>9</v>
      </c>
      <c r="E163" s="284">
        <v>0</v>
      </c>
      <c r="F163" s="284">
        <v>8</v>
      </c>
      <c r="G163" s="284"/>
      <c r="H163" s="284">
        <v>3</v>
      </c>
      <c r="I163" s="284">
        <v>2</v>
      </c>
      <c r="J163" s="284"/>
      <c r="K163" s="284"/>
      <c r="L163" s="372"/>
      <c r="M163" s="377">
        <f t="shared" ref="M163" si="81">SUM(C163:L163)</f>
        <v>22</v>
      </c>
      <c r="N163" s="643">
        <f t="shared" ref="N163" si="82">SUM(C163:L163)/O163</f>
        <v>4.4000000000000004</v>
      </c>
      <c r="O163" s="285">
        <f t="shared" ref="O163" si="83">COUNTA(C163:L163)</f>
        <v>5</v>
      </c>
      <c r="AI163" s="493"/>
    </row>
    <row r="164" spans="1:35" ht="16.5" thickBot="1" x14ac:dyDescent="0.3">
      <c r="A164" s="646" t="s">
        <v>634</v>
      </c>
      <c r="B164" s="306" t="s">
        <v>701</v>
      </c>
      <c r="C164" s="307"/>
      <c r="D164" s="302"/>
      <c r="E164" s="284"/>
      <c r="F164" s="284"/>
      <c r="G164" s="284"/>
      <c r="H164" s="284"/>
      <c r="I164" s="284"/>
      <c r="J164" s="284"/>
      <c r="K164" s="284"/>
      <c r="L164" s="372"/>
      <c r="M164" s="377">
        <f t="shared" si="78"/>
        <v>0</v>
      </c>
      <c r="N164" s="643" t="e">
        <f t="shared" si="79"/>
        <v>#DIV/0!</v>
      </c>
      <c r="O164" s="285">
        <f t="shared" si="80"/>
        <v>0</v>
      </c>
    </row>
    <row r="165" spans="1:35" ht="19.5" thickBot="1" x14ac:dyDescent="0.35">
      <c r="A165" s="397"/>
      <c r="B165" s="647" t="s">
        <v>530</v>
      </c>
      <c r="C165" s="370">
        <f t="shared" ref="C165:J165" si="84">SUM(C154:C164)</f>
        <v>34</v>
      </c>
      <c r="D165" s="370">
        <f t="shared" si="84"/>
        <v>47</v>
      </c>
      <c r="E165" s="370">
        <f t="shared" si="84"/>
        <v>35</v>
      </c>
      <c r="F165" s="370">
        <f t="shared" si="84"/>
        <v>32</v>
      </c>
      <c r="G165" s="370">
        <f t="shared" si="84"/>
        <v>38</v>
      </c>
      <c r="H165" s="370">
        <f t="shared" si="84"/>
        <v>60</v>
      </c>
      <c r="I165" s="370">
        <f t="shared" si="84"/>
        <v>35</v>
      </c>
      <c r="J165" s="370">
        <f t="shared" si="84"/>
        <v>48</v>
      </c>
      <c r="K165" s="371"/>
      <c r="L165" s="374"/>
      <c r="M165" s="378">
        <f>SUM(C165:L165)</f>
        <v>329</v>
      </c>
      <c r="N165" s="375">
        <f t="shared" ref="N165" si="85">SUM(C165:L165)/O165</f>
        <v>41.125</v>
      </c>
      <c r="O165" s="368">
        <f t="shared" ref="O165" si="86">COUNTA(C165:L165)</f>
        <v>8</v>
      </c>
      <c r="AI165" s="363"/>
    </row>
    <row r="166" spans="1:35" x14ac:dyDescent="0.25">
      <c r="A166" s="293"/>
      <c r="B166" s="288"/>
      <c r="C166" s="289"/>
      <c r="D166" s="289"/>
      <c r="E166" s="289"/>
      <c r="F166" s="289"/>
      <c r="G166" s="289"/>
      <c r="H166" s="289"/>
      <c r="I166" s="289"/>
      <c r="J166" s="289"/>
      <c r="K166" s="289"/>
      <c r="L166" s="289"/>
      <c r="M166" s="379"/>
      <c r="N166" s="644"/>
      <c r="O166" s="291"/>
    </row>
    <row r="167" spans="1:35" ht="15.75" x14ac:dyDescent="0.25">
      <c r="A167" s="360" t="s">
        <v>628</v>
      </c>
      <c r="B167" s="306" t="s">
        <v>625</v>
      </c>
      <c r="C167" s="307">
        <v>0</v>
      </c>
      <c r="D167" s="302">
        <v>0</v>
      </c>
      <c r="E167" s="284">
        <v>0</v>
      </c>
      <c r="F167" s="284">
        <v>0</v>
      </c>
      <c r="G167" s="284">
        <v>0</v>
      </c>
      <c r="H167" s="284">
        <v>2</v>
      </c>
      <c r="I167" s="284">
        <v>2</v>
      </c>
      <c r="J167" s="284">
        <v>0</v>
      </c>
      <c r="K167" s="284">
        <v>0</v>
      </c>
      <c r="L167" s="372"/>
      <c r="M167" s="377">
        <f t="shared" ref="M167" si="87">SUM(C167:L167)</f>
        <v>4</v>
      </c>
      <c r="N167" s="643">
        <f t="shared" ref="N167" si="88">SUM(C167:L167)/O167</f>
        <v>0.44444444444444442</v>
      </c>
      <c r="O167" s="285">
        <f t="shared" ref="O167" si="89">COUNTA(C167:L167)</f>
        <v>9</v>
      </c>
    </row>
    <row r="168" spans="1:35" ht="15.75" x14ac:dyDescent="0.25">
      <c r="A168" s="360" t="s">
        <v>628</v>
      </c>
      <c r="B168" s="306" t="s">
        <v>702</v>
      </c>
      <c r="C168" s="307">
        <v>2</v>
      </c>
      <c r="D168" s="302">
        <v>3</v>
      </c>
      <c r="E168" s="284">
        <v>6</v>
      </c>
      <c r="F168" s="284">
        <v>0</v>
      </c>
      <c r="G168" s="284">
        <v>3</v>
      </c>
      <c r="H168" s="284">
        <v>0</v>
      </c>
      <c r="I168" s="284">
        <v>0</v>
      </c>
      <c r="J168" s="284">
        <v>27</v>
      </c>
      <c r="K168" s="284">
        <v>6</v>
      </c>
      <c r="L168" s="372"/>
      <c r="M168" s="377">
        <f t="shared" ref="M168:M177" si="90">SUM(C168:L168)</f>
        <v>47</v>
      </c>
      <c r="N168" s="643">
        <f t="shared" ref="N168:N177" si="91">SUM(C168:L168)/O168</f>
        <v>5.2222222222222223</v>
      </c>
      <c r="O168" s="285">
        <f t="shared" ref="O168:O177" si="92">COUNTA(C168:L168)</f>
        <v>9</v>
      </c>
    </row>
    <row r="169" spans="1:35" ht="15.75" x14ac:dyDescent="0.25">
      <c r="A169" s="360" t="s">
        <v>628</v>
      </c>
      <c r="B169" s="306" t="s">
        <v>703</v>
      </c>
      <c r="C169" s="307"/>
      <c r="D169" s="302"/>
      <c r="E169" s="284"/>
      <c r="F169" s="284"/>
      <c r="G169" s="284"/>
      <c r="H169" s="284"/>
      <c r="I169" s="284"/>
      <c r="J169" s="284"/>
      <c r="K169" s="284"/>
      <c r="L169" s="372"/>
      <c r="M169" s="377">
        <f t="shared" si="90"/>
        <v>0</v>
      </c>
      <c r="N169" s="643" t="e">
        <f t="shared" si="91"/>
        <v>#DIV/0!</v>
      </c>
      <c r="O169" s="285">
        <f t="shared" si="92"/>
        <v>0</v>
      </c>
    </row>
    <row r="170" spans="1:35" ht="15.75" x14ac:dyDescent="0.25">
      <c r="A170" s="360" t="s">
        <v>628</v>
      </c>
      <c r="B170" s="306" t="s">
        <v>704</v>
      </c>
      <c r="C170" s="307">
        <v>5</v>
      </c>
      <c r="D170" s="302">
        <v>1</v>
      </c>
      <c r="E170" s="284">
        <v>6</v>
      </c>
      <c r="F170" s="284">
        <v>0</v>
      </c>
      <c r="G170" s="284">
        <v>4</v>
      </c>
      <c r="H170" s="284"/>
      <c r="I170" s="284">
        <v>6</v>
      </c>
      <c r="J170" s="284">
        <v>6</v>
      </c>
      <c r="K170" s="284">
        <v>2</v>
      </c>
      <c r="L170" s="372"/>
      <c r="M170" s="377">
        <f t="shared" si="90"/>
        <v>30</v>
      </c>
      <c r="N170" s="643">
        <f t="shared" si="91"/>
        <v>3.75</v>
      </c>
      <c r="O170" s="285">
        <f t="shared" si="92"/>
        <v>8</v>
      </c>
    </row>
    <row r="171" spans="1:35" ht="15.75" x14ac:dyDescent="0.25">
      <c r="A171" s="360" t="s">
        <v>628</v>
      </c>
      <c r="B171" s="306" t="s">
        <v>705</v>
      </c>
      <c r="C171" s="307">
        <v>11</v>
      </c>
      <c r="D171" s="302">
        <v>5</v>
      </c>
      <c r="E171" s="284">
        <v>8</v>
      </c>
      <c r="F171" s="284">
        <v>12</v>
      </c>
      <c r="G171" s="284">
        <v>13</v>
      </c>
      <c r="H171" s="284">
        <v>12</v>
      </c>
      <c r="I171" s="284">
        <v>9</v>
      </c>
      <c r="J171" s="284">
        <v>7</v>
      </c>
      <c r="K171" s="284">
        <v>1</v>
      </c>
      <c r="L171" s="372"/>
      <c r="M171" s="377">
        <f t="shared" si="90"/>
        <v>78</v>
      </c>
      <c r="N171" s="643">
        <f t="shared" si="91"/>
        <v>8.6666666666666661</v>
      </c>
      <c r="O171" s="285">
        <f t="shared" si="92"/>
        <v>9</v>
      </c>
    </row>
    <row r="172" spans="1:35" ht="15.75" x14ac:dyDescent="0.25">
      <c r="A172" s="360" t="s">
        <v>628</v>
      </c>
      <c r="B172" s="306" t="s">
        <v>706</v>
      </c>
      <c r="C172" s="307">
        <v>3</v>
      </c>
      <c r="D172" s="302"/>
      <c r="E172" s="284"/>
      <c r="F172" s="284"/>
      <c r="G172" s="284">
        <v>13</v>
      </c>
      <c r="H172" s="284">
        <v>7</v>
      </c>
      <c r="I172" s="284">
        <v>5</v>
      </c>
      <c r="J172" s="284"/>
      <c r="K172" s="284">
        <v>4</v>
      </c>
      <c r="L172" s="372"/>
      <c r="M172" s="377">
        <f t="shared" si="90"/>
        <v>32</v>
      </c>
      <c r="N172" s="643">
        <f t="shared" si="91"/>
        <v>6.4</v>
      </c>
      <c r="O172" s="285">
        <f t="shared" si="92"/>
        <v>5</v>
      </c>
    </row>
    <row r="173" spans="1:35" ht="15.75" x14ac:dyDescent="0.25">
      <c r="A173" s="360" t="s">
        <v>628</v>
      </c>
      <c r="B173" s="306" t="s">
        <v>708</v>
      </c>
      <c r="C173" s="307">
        <v>0</v>
      </c>
      <c r="D173" s="302">
        <v>0</v>
      </c>
      <c r="E173" s="284">
        <v>3</v>
      </c>
      <c r="F173" s="284">
        <v>17</v>
      </c>
      <c r="G173" s="284">
        <v>12</v>
      </c>
      <c r="H173" s="284">
        <v>6</v>
      </c>
      <c r="I173" s="284">
        <v>10</v>
      </c>
      <c r="J173" s="284">
        <v>14</v>
      </c>
      <c r="K173" s="284">
        <v>3</v>
      </c>
      <c r="L173" s="372"/>
      <c r="M173" s="377">
        <f t="shared" si="90"/>
        <v>65</v>
      </c>
      <c r="N173" s="643">
        <f t="shared" si="91"/>
        <v>7.2222222222222223</v>
      </c>
      <c r="O173" s="285">
        <f t="shared" si="92"/>
        <v>9</v>
      </c>
      <c r="AI173" s="358"/>
    </row>
    <row r="174" spans="1:35" ht="15.75" x14ac:dyDescent="0.25">
      <c r="A174" s="360" t="s">
        <v>628</v>
      </c>
      <c r="B174" s="306" t="s">
        <v>441</v>
      </c>
      <c r="C174" s="307">
        <v>13</v>
      </c>
      <c r="D174" s="302">
        <v>13</v>
      </c>
      <c r="E174" s="284">
        <v>3</v>
      </c>
      <c r="F174" s="284">
        <v>0</v>
      </c>
      <c r="G174" s="284"/>
      <c r="H174" s="284">
        <v>4</v>
      </c>
      <c r="I174" s="284">
        <v>2</v>
      </c>
      <c r="J174" s="284">
        <v>10</v>
      </c>
      <c r="K174" s="284">
        <v>0</v>
      </c>
      <c r="L174" s="372"/>
      <c r="M174" s="377">
        <f t="shared" si="90"/>
        <v>45</v>
      </c>
      <c r="N174" s="643">
        <f t="shared" si="91"/>
        <v>5.625</v>
      </c>
      <c r="O174" s="285">
        <f t="shared" si="92"/>
        <v>8</v>
      </c>
      <c r="AI174" s="358"/>
    </row>
    <row r="175" spans="1:35" ht="15.75" x14ac:dyDescent="0.25">
      <c r="A175" s="360" t="s">
        <v>628</v>
      </c>
      <c r="B175" s="306" t="s">
        <v>743</v>
      </c>
      <c r="C175" s="307">
        <v>4</v>
      </c>
      <c r="D175" s="302">
        <v>0</v>
      </c>
      <c r="E175" s="284">
        <v>7</v>
      </c>
      <c r="F175" s="284">
        <v>4</v>
      </c>
      <c r="G175" s="284">
        <v>5</v>
      </c>
      <c r="H175" s="284">
        <v>0</v>
      </c>
      <c r="I175" s="284">
        <v>3</v>
      </c>
      <c r="J175" s="284">
        <v>0</v>
      </c>
      <c r="K175" s="284">
        <v>2</v>
      </c>
      <c r="L175" s="372"/>
      <c r="M175" s="377">
        <f t="shared" si="90"/>
        <v>25</v>
      </c>
      <c r="N175" s="643">
        <f t="shared" si="91"/>
        <v>2.7777777777777777</v>
      </c>
      <c r="O175" s="285">
        <f t="shared" si="92"/>
        <v>9</v>
      </c>
      <c r="AI175" s="462"/>
    </row>
    <row r="176" spans="1:35" ht="15.75" x14ac:dyDescent="0.25">
      <c r="A176" s="360" t="s">
        <v>628</v>
      </c>
      <c r="B176" s="306" t="s">
        <v>744</v>
      </c>
      <c r="C176" s="307">
        <v>0</v>
      </c>
      <c r="D176" s="302">
        <v>5</v>
      </c>
      <c r="E176" s="284">
        <v>2</v>
      </c>
      <c r="F176" s="284">
        <v>6</v>
      </c>
      <c r="G176" s="284">
        <v>2</v>
      </c>
      <c r="H176" s="284"/>
      <c r="I176" s="284"/>
      <c r="J176" s="284"/>
      <c r="K176" s="284">
        <v>12</v>
      </c>
      <c r="L176" s="372"/>
      <c r="M176" s="377">
        <f t="shared" si="90"/>
        <v>27</v>
      </c>
      <c r="N176" s="643">
        <f t="shared" si="91"/>
        <v>4.5</v>
      </c>
      <c r="O176" s="285">
        <f t="shared" si="92"/>
        <v>6</v>
      </c>
      <c r="AI176" s="462"/>
    </row>
    <row r="177" spans="1:35" ht="16.5" thickBot="1" x14ac:dyDescent="0.3">
      <c r="A177" s="360" t="s">
        <v>628</v>
      </c>
      <c r="B177" s="306" t="s">
        <v>707</v>
      </c>
      <c r="C177" s="307">
        <v>0</v>
      </c>
      <c r="D177" s="302">
        <v>2</v>
      </c>
      <c r="E177" s="284"/>
      <c r="F177" s="284">
        <v>11</v>
      </c>
      <c r="G177" s="284"/>
      <c r="H177" s="284">
        <v>5</v>
      </c>
      <c r="I177" s="284"/>
      <c r="J177" s="284">
        <v>5</v>
      </c>
      <c r="K177" s="284">
        <v>6</v>
      </c>
      <c r="L177" s="372"/>
      <c r="M177" s="377">
        <f t="shared" si="90"/>
        <v>29</v>
      </c>
      <c r="N177" s="643">
        <f t="shared" si="91"/>
        <v>4.833333333333333</v>
      </c>
      <c r="O177" s="285">
        <f t="shared" si="92"/>
        <v>6</v>
      </c>
    </row>
    <row r="178" spans="1:35" ht="19.5" thickBot="1" x14ac:dyDescent="0.35">
      <c r="A178" s="408"/>
      <c r="B178" s="409" t="s">
        <v>530</v>
      </c>
      <c r="C178" s="370">
        <f t="shared" ref="C178:K178" si="93">SUM(C167:C177)</f>
        <v>38</v>
      </c>
      <c r="D178" s="370">
        <f t="shared" si="93"/>
        <v>29</v>
      </c>
      <c r="E178" s="370">
        <f t="shared" si="93"/>
        <v>35</v>
      </c>
      <c r="F178" s="370">
        <f t="shared" si="93"/>
        <v>50</v>
      </c>
      <c r="G178" s="370">
        <f t="shared" si="93"/>
        <v>52</v>
      </c>
      <c r="H178" s="370">
        <f t="shared" si="93"/>
        <v>36</v>
      </c>
      <c r="I178" s="370">
        <f t="shared" si="93"/>
        <v>37</v>
      </c>
      <c r="J178" s="370">
        <f t="shared" si="93"/>
        <v>69</v>
      </c>
      <c r="K178" s="370">
        <f t="shared" si="93"/>
        <v>36</v>
      </c>
      <c r="L178" s="374"/>
      <c r="M178" s="378">
        <f>SUM(C178:L178)</f>
        <v>382</v>
      </c>
      <c r="N178" s="375">
        <f t="shared" ref="N178" si="94">SUM(C178:L178)/O178</f>
        <v>42.444444444444443</v>
      </c>
      <c r="O178" s="368">
        <f t="shared" ref="O178" si="95">COUNTA(C178:L178)</f>
        <v>9</v>
      </c>
      <c r="AI178" s="363"/>
    </row>
    <row r="179" spans="1:35" x14ac:dyDescent="0.25">
      <c r="A179" s="293"/>
      <c r="B179" s="288"/>
      <c r="C179" s="289"/>
      <c r="D179" s="289"/>
      <c r="E179" s="289"/>
      <c r="F179" s="289"/>
      <c r="G179" s="289"/>
      <c r="H179" s="289"/>
      <c r="I179" s="289"/>
      <c r="J179" s="289"/>
      <c r="K179" s="289"/>
      <c r="L179" s="289"/>
      <c r="M179" s="379"/>
      <c r="N179" s="644"/>
      <c r="O179" s="291"/>
    </row>
    <row r="180" spans="1:35" ht="15.75" x14ac:dyDescent="0.25">
      <c r="A180" s="457" t="s">
        <v>633</v>
      </c>
      <c r="B180" s="306" t="s">
        <v>483</v>
      </c>
      <c r="C180" s="307">
        <v>6</v>
      </c>
      <c r="D180" s="302">
        <v>4</v>
      </c>
      <c r="E180" s="284">
        <v>8</v>
      </c>
      <c r="F180" s="284">
        <v>13</v>
      </c>
      <c r="G180" s="284">
        <v>8</v>
      </c>
      <c r="H180" s="284">
        <v>12</v>
      </c>
      <c r="I180" s="284">
        <v>14</v>
      </c>
      <c r="J180" s="284">
        <v>4</v>
      </c>
      <c r="K180" s="284"/>
      <c r="L180" s="372"/>
      <c r="M180" s="377">
        <f>SUM(C180:L180)</f>
        <v>69</v>
      </c>
      <c r="N180" s="643">
        <f>SUM(C180:L180)/O180</f>
        <v>8.625</v>
      </c>
      <c r="O180" s="285">
        <f>COUNTA(C180:L180)</f>
        <v>8</v>
      </c>
    </row>
    <row r="181" spans="1:35" ht="15.75" x14ac:dyDescent="0.25">
      <c r="A181" s="457" t="s">
        <v>633</v>
      </c>
      <c r="B181" s="306" t="s">
        <v>709</v>
      </c>
      <c r="C181" s="307">
        <v>3</v>
      </c>
      <c r="D181" s="302">
        <v>6</v>
      </c>
      <c r="E181" s="284">
        <v>8</v>
      </c>
      <c r="F181" s="284"/>
      <c r="G181" s="284"/>
      <c r="H181" s="284"/>
      <c r="I181" s="284"/>
      <c r="J181" s="284"/>
      <c r="K181" s="284"/>
      <c r="L181" s="372"/>
      <c r="M181" s="377">
        <f t="shared" ref="M181:M190" si="96">SUM(C181:L181)</f>
        <v>17</v>
      </c>
      <c r="N181" s="643">
        <f t="shared" ref="N181:N190" si="97">SUM(C181:L181)/O181</f>
        <v>5.666666666666667</v>
      </c>
      <c r="O181" s="285">
        <f t="shared" ref="O181:O190" si="98">COUNTA(C181:L181)</f>
        <v>3</v>
      </c>
    </row>
    <row r="182" spans="1:35" ht="15.75" x14ac:dyDescent="0.25">
      <c r="A182" s="457" t="s">
        <v>633</v>
      </c>
      <c r="B182" s="306" t="s">
        <v>710</v>
      </c>
      <c r="C182" s="307">
        <v>11</v>
      </c>
      <c r="D182" s="302">
        <v>2</v>
      </c>
      <c r="E182" s="284"/>
      <c r="F182" s="284">
        <v>11</v>
      </c>
      <c r="G182" s="284">
        <v>10</v>
      </c>
      <c r="H182" s="284">
        <v>8</v>
      </c>
      <c r="I182" s="284">
        <v>12</v>
      </c>
      <c r="J182" s="284">
        <v>3</v>
      </c>
      <c r="K182" s="284"/>
      <c r="L182" s="372"/>
      <c r="M182" s="377">
        <f t="shared" si="96"/>
        <v>57</v>
      </c>
      <c r="N182" s="643">
        <f t="shared" si="97"/>
        <v>8.1428571428571423</v>
      </c>
      <c r="O182" s="285">
        <f t="shared" si="98"/>
        <v>7</v>
      </c>
    </row>
    <row r="183" spans="1:35" ht="15.75" x14ac:dyDescent="0.25">
      <c r="A183" s="457" t="s">
        <v>633</v>
      </c>
      <c r="B183" s="306" t="s">
        <v>711</v>
      </c>
      <c r="C183" s="307">
        <v>6</v>
      </c>
      <c r="D183" s="302">
        <v>26</v>
      </c>
      <c r="E183" s="284">
        <v>7</v>
      </c>
      <c r="F183" s="284">
        <v>8</v>
      </c>
      <c r="G183" s="284">
        <v>14</v>
      </c>
      <c r="H183" s="284">
        <v>6</v>
      </c>
      <c r="I183" s="284">
        <v>13</v>
      </c>
      <c r="J183" s="284">
        <v>9</v>
      </c>
      <c r="K183" s="284"/>
      <c r="L183" s="372"/>
      <c r="M183" s="377">
        <f t="shared" si="96"/>
        <v>89</v>
      </c>
      <c r="N183" s="643">
        <f t="shared" si="97"/>
        <v>11.125</v>
      </c>
      <c r="O183" s="285">
        <f t="shared" si="98"/>
        <v>8</v>
      </c>
    </row>
    <row r="184" spans="1:35" ht="15.75" x14ac:dyDescent="0.25">
      <c r="A184" s="457" t="s">
        <v>633</v>
      </c>
      <c r="B184" s="306" t="s">
        <v>712</v>
      </c>
      <c r="C184" s="307">
        <v>0</v>
      </c>
      <c r="D184" s="302">
        <v>0</v>
      </c>
      <c r="E184" s="284">
        <v>0</v>
      </c>
      <c r="F184" s="284">
        <v>2</v>
      </c>
      <c r="G184" s="284">
        <v>3</v>
      </c>
      <c r="H184" s="284"/>
      <c r="I184" s="284">
        <v>0</v>
      </c>
      <c r="J184" s="284"/>
      <c r="K184" s="284"/>
      <c r="L184" s="372"/>
      <c r="M184" s="377">
        <f t="shared" si="96"/>
        <v>5</v>
      </c>
      <c r="N184" s="643">
        <f t="shared" si="97"/>
        <v>0.83333333333333337</v>
      </c>
      <c r="O184" s="285">
        <f t="shared" si="98"/>
        <v>6</v>
      </c>
    </row>
    <row r="185" spans="1:35" ht="15.75" x14ac:dyDescent="0.25">
      <c r="A185" s="457" t="s">
        <v>633</v>
      </c>
      <c r="B185" s="306" t="s">
        <v>713</v>
      </c>
      <c r="C185" s="307">
        <v>13</v>
      </c>
      <c r="D185" s="302">
        <v>2</v>
      </c>
      <c r="E185" s="284">
        <v>5</v>
      </c>
      <c r="F185" s="284">
        <v>4</v>
      </c>
      <c r="G185" s="284">
        <v>14</v>
      </c>
      <c r="H185" s="284">
        <v>3</v>
      </c>
      <c r="I185" s="284"/>
      <c r="J185" s="284">
        <v>5</v>
      </c>
      <c r="K185" s="284"/>
      <c r="L185" s="372"/>
      <c r="M185" s="377">
        <f t="shared" si="96"/>
        <v>46</v>
      </c>
      <c r="N185" s="643">
        <f t="shared" si="97"/>
        <v>6.5714285714285712</v>
      </c>
      <c r="O185" s="285">
        <f t="shared" si="98"/>
        <v>7</v>
      </c>
    </row>
    <row r="186" spans="1:35" ht="15.75" x14ac:dyDescent="0.25">
      <c r="A186" s="457" t="s">
        <v>633</v>
      </c>
      <c r="B186" s="306" t="s">
        <v>352</v>
      </c>
      <c r="C186" s="307"/>
      <c r="D186" s="302">
        <v>2</v>
      </c>
      <c r="E186" s="284">
        <v>0</v>
      </c>
      <c r="F186" s="284">
        <v>0</v>
      </c>
      <c r="G186" s="284">
        <v>12</v>
      </c>
      <c r="H186" s="284">
        <v>0</v>
      </c>
      <c r="I186" s="284">
        <v>3</v>
      </c>
      <c r="J186" s="284">
        <v>0</v>
      </c>
      <c r="K186" s="284"/>
      <c r="L186" s="372"/>
      <c r="M186" s="377">
        <f t="shared" si="96"/>
        <v>17</v>
      </c>
      <c r="N186" s="643">
        <f t="shared" si="97"/>
        <v>2.4285714285714284</v>
      </c>
      <c r="O186" s="285">
        <f t="shared" si="98"/>
        <v>7</v>
      </c>
    </row>
    <row r="187" spans="1:35" ht="15.75" x14ac:dyDescent="0.25">
      <c r="A187" s="457" t="s">
        <v>633</v>
      </c>
      <c r="B187" s="306" t="s">
        <v>787</v>
      </c>
      <c r="C187" s="307"/>
      <c r="D187" s="302"/>
      <c r="E187" s="284"/>
      <c r="F187" s="284"/>
      <c r="G187" s="284"/>
      <c r="H187" s="284">
        <v>6</v>
      </c>
      <c r="I187" s="284">
        <v>4</v>
      </c>
      <c r="J187" s="284"/>
      <c r="K187" s="284"/>
      <c r="L187" s="372"/>
      <c r="M187" s="377">
        <f t="shared" ref="M187" si="99">SUM(C187:L187)</f>
        <v>10</v>
      </c>
      <c r="N187" s="643">
        <f t="shared" ref="N187" si="100">SUM(C187:L187)/O187</f>
        <v>5</v>
      </c>
      <c r="O187" s="285">
        <f t="shared" ref="O187" si="101">COUNTA(C187:L187)</f>
        <v>2</v>
      </c>
      <c r="AI187" s="579"/>
    </row>
    <row r="188" spans="1:35" ht="15.75" x14ac:dyDescent="0.25">
      <c r="A188" s="457" t="s">
        <v>633</v>
      </c>
      <c r="B188" s="306" t="s">
        <v>715</v>
      </c>
      <c r="C188" s="307">
        <v>0</v>
      </c>
      <c r="D188" s="302">
        <v>4</v>
      </c>
      <c r="E188" s="284">
        <v>0</v>
      </c>
      <c r="F188" s="284">
        <v>2</v>
      </c>
      <c r="G188" s="284"/>
      <c r="H188" s="284">
        <v>2</v>
      </c>
      <c r="I188" s="284">
        <v>2</v>
      </c>
      <c r="J188" s="284">
        <v>0</v>
      </c>
      <c r="K188" s="284"/>
      <c r="L188" s="372"/>
      <c r="M188" s="377">
        <f t="shared" si="96"/>
        <v>10</v>
      </c>
      <c r="N188" s="643">
        <f t="shared" si="97"/>
        <v>1.4285714285714286</v>
      </c>
      <c r="O188" s="285">
        <f t="shared" si="98"/>
        <v>7</v>
      </c>
      <c r="AI188" s="358"/>
    </row>
    <row r="189" spans="1:35" ht="15.75" x14ac:dyDescent="0.25">
      <c r="A189" s="457" t="s">
        <v>633</v>
      </c>
      <c r="B189" s="306" t="s">
        <v>831</v>
      </c>
      <c r="C189" s="307"/>
      <c r="D189" s="302"/>
      <c r="E189" s="284"/>
      <c r="F189" s="284"/>
      <c r="G189" s="284"/>
      <c r="H189" s="284"/>
      <c r="I189" s="284"/>
      <c r="J189" s="284">
        <v>7</v>
      </c>
      <c r="K189" s="284"/>
      <c r="L189" s="372"/>
      <c r="M189" s="377">
        <f t="shared" ref="M189" si="102">SUM(C189:L189)</f>
        <v>7</v>
      </c>
      <c r="N189" s="643">
        <f t="shared" ref="N189" si="103">SUM(C189:L189)/O189</f>
        <v>7</v>
      </c>
      <c r="O189" s="285">
        <f t="shared" ref="O189" si="104">COUNTA(C189:L189)</f>
        <v>1</v>
      </c>
      <c r="AI189" s="683"/>
    </row>
    <row r="190" spans="1:35" ht="16.5" thickBot="1" x14ac:dyDescent="0.3">
      <c r="A190" s="457" t="s">
        <v>633</v>
      </c>
      <c r="B190" s="306" t="s">
        <v>714</v>
      </c>
      <c r="C190" s="307">
        <v>4</v>
      </c>
      <c r="D190" s="302">
        <v>2</v>
      </c>
      <c r="E190" s="284">
        <v>4</v>
      </c>
      <c r="F190" s="284">
        <v>0</v>
      </c>
      <c r="G190" s="284"/>
      <c r="H190" s="284">
        <v>4</v>
      </c>
      <c r="I190" s="284">
        <v>2</v>
      </c>
      <c r="J190" s="284">
        <v>2</v>
      </c>
      <c r="K190" s="284"/>
      <c r="L190" s="372"/>
      <c r="M190" s="377">
        <f t="shared" si="96"/>
        <v>18</v>
      </c>
      <c r="N190" s="643">
        <f t="shared" si="97"/>
        <v>2.5714285714285716</v>
      </c>
      <c r="O190" s="285">
        <f t="shared" si="98"/>
        <v>7</v>
      </c>
    </row>
    <row r="191" spans="1:35" ht="19.5" thickBot="1" x14ac:dyDescent="0.35">
      <c r="A191" s="410"/>
      <c r="B191" s="458" t="s">
        <v>530</v>
      </c>
      <c r="C191" s="370">
        <f t="shared" ref="C191:J191" si="105">SUM(C180:C190)</f>
        <v>43</v>
      </c>
      <c r="D191" s="370">
        <f t="shared" si="105"/>
        <v>48</v>
      </c>
      <c r="E191" s="370">
        <f t="shared" si="105"/>
        <v>32</v>
      </c>
      <c r="F191" s="370">
        <f t="shared" si="105"/>
        <v>40</v>
      </c>
      <c r="G191" s="370">
        <f t="shared" si="105"/>
        <v>61</v>
      </c>
      <c r="H191" s="370">
        <f t="shared" si="105"/>
        <v>41</v>
      </c>
      <c r="I191" s="370">
        <f t="shared" si="105"/>
        <v>50</v>
      </c>
      <c r="J191" s="370">
        <f t="shared" si="105"/>
        <v>30</v>
      </c>
      <c r="K191" s="371"/>
      <c r="L191" s="374"/>
      <c r="M191" s="378">
        <f>SUM(C191:L191)</f>
        <v>345</v>
      </c>
      <c r="N191" s="375">
        <f t="shared" ref="N191" si="106">SUM(C191:L191)/O191</f>
        <v>43.125</v>
      </c>
      <c r="O191" s="368">
        <f t="shared" ref="O191" si="107">COUNTA(C191:L191)</f>
        <v>8</v>
      </c>
    </row>
  </sheetData>
  <autoFilter ref="N1:N85" xr:uid="{00000000-0009-0000-0000-000007000000}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P109"/>
  <sheetViews>
    <sheetView zoomScale="145" zoomScaleNormal="145" workbookViewId="0">
      <selection activeCell="E12" sqref="E12"/>
    </sheetView>
  </sheetViews>
  <sheetFormatPr defaultRowHeight="15" x14ac:dyDescent="0.25"/>
  <cols>
    <col min="1" max="1" width="2.140625" style="110" bestFit="1" customWidth="1"/>
    <col min="2" max="2" width="25.85546875" customWidth="1"/>
    <col min="3" max="3" width="9.28515625" customWidth="1"/>
    <col min="4" max="4" width="9" customWidth="1"/>
    <col min="5" max="5" width="13.42578125" customWidth="1"/>
    <col min="6" max="6" width="15.5703125" customWidth="1"/>
    <col min="7" max="7" width="20.140625" customWidth="1"/>
    <col min="8" max="8" width="21" customWidth="1"/>
    <col min="9" max="9" width="26.85546875" hidden="1" customWidth="1"/>
    <col min="10" max="10" width="22.5703125" customWidth="1"/>
    <col min="11" max="11" width="8.7109375" style="7" customWidth="1"/>
    <col min="12" max="12" width="11.140625" customWidth="1"/>
    <col min="13" max="13" width="7.28515625" customWidth="1"/>
    <col min="14" max="14" width="6.7109375" customWidth="1"/>
    <col min="15" max="15" width="19.140625" customWidth="1"/>
    <col min="16" max="16" width="20.42578125" style="40" customWidth="1"/>
    <col min="17" max="17" width="18.28515625" customWidth="1"/>
    <col min="18" max="18" width="5.5703125" customWidth="1"/>
  </cols>
  <sheetData>
    <row r="1" spans="1:16" ht="28.5" x14ac:dyDescent="0.25">
      <c r="B1" s="751" t="s">
        <v>0</v>
      </c>
      <c r="C1" s="751"/>
      <c r="D1" s="751"/>
      <c r="E1" s="751"/>
      <c r="F1" s="751"/>
      <c r="G1" s="751"/>
      <c r="H1" s="751"/>
      <c r="I1" s="751"/>
      <c r="J1" s="752"/>
      <c r="K1" s="75"/>
      <c r="L1" s="110"/>
      <c r="M1" s="110"/>
      <c r="N1" s="110"/>
      <c r="O1" s="110"/>
      <c r="P1"/>
    </row>
    <row r="2" spans="1:16" ht="15.75" thickBot="1" x14ac:dyDescent="0.3">
      <c r="B2" s="626" t="s">
        <v>1</v>
      </c>
      <c r="C2" s="626" t="s">
        <v>2</v>
      </c>
      <c r="D2" s="626" t="s">
        <v>3</v>
      </c>
      <c r="E2" s="626" t="s">
        <v>4</v>
      </c>
      <c r="F2" s="626" t="s">
        <v>5</v>
      </c>
      <c r="G2" s="626" t="s">
        <v>6</v>
      </c>
      <c r="H2" s="626" t="s">
        <v>7</v>
      </c>
      <c r="I2" s="626" t="s">
        <v>8</v>
      </c>
      <c r="J2" s="9" t="s">
        <v>9</v>
      </c>
      <c r="K2" s="76"/>
      <c r="L2" s="110"/>
      <c r="M2" s="110"/>
      <c r="N2" s="110"/>
      <c r="O2" s="110"/>
      <c r="P2"/>
    </row>
    <row r="3" spans="1:16" ht="15.6" customHeight="1" x14ac:dyDescent="0.25">
      <c r="A3" s="656">
        <v>1</v>
      </c>
      <c r="B3" s="657" t="s">
        <v>781</v>
      </c>
      <c r="C3" s="562">
        <f t="shared" ref="C3:C9" si="0">COUNTIFS(ScheduleTeam1,TEAMABBREV(B3),ScheduleWinner,TEAMABBREV(B3))+COUNTIFS(ScheduleTeam2,TEAMABBREV(B3),ScheduleWinner,TEAMABBREV(B3))</f>
        <v>1</v>
      </c>
      <c r="D3" s="562">
        <v>0</v>
      </c>
      <c r="E3" s="562">
        <f t="shared" ref="E3:E9" si="1">SUMIF(ScheduleTeam1,TEAMABBREV(B3),ScheduleTeam1Score)+SUMIF(ScheduleTeam2,TEAMABBREV(B3),ScheduleTeam2Score)</f>
        <v>58</v>
      </c>
      <c r="F3" s="562">
        <f t="shared" ref="F3:F9" si="2">SUMIF(ScheduleTeam1,TEAMABBREV(B3),ScheduleTeam2Score)+SUMIF(ScheduleTeam2,TEAMABBREV(B3),ScheduleTeam1Score)</f>
        <v>43</v>
      </c>
      <c r="G3" s="562">
        <f t="shared" ref="G3:G9" si="3">E3-F3</f>
        <v>15</v>
      </c>
      <c r="H3" s="562">
        <f t="shared" ref="H3:H9" si="4">SUM(C3,D3)</f>
        <v>1</v>
      </c>
      <c r="I3" s="563" t="s">
        <v>47</v>
      </c>
      <c r="J3" s="563"/>
      <c r="K3" s="565"/>
      <c r="L3" s="745" t="s">
        <v>10</v>
      </c>
      <c r="M3" s="745"/>
      <c r="N3" s="746"/>
      <c r="O3" s="110"/>
      <c r="P3"/>
    </row>
    <row r="4" spans="1:16" ht="15.6" customHeight="1" x14ac:dyDescent="0.25">
      <c r="A4" s="655">
        <v>2</v>
      </c>
      <c r="B4" s="658" t="s">
        <v>785</v>
      </c>
      <c r="C4" s="3">
        <f t="shared" si="0"/>
        <v>1</v>
      </c>
      <c r="D4" s="3">
        <v>0</v>
      </c>
      <c r="E4" s="3">
        <f t="shared" si="1"/>
        <v>34</v>
      </c>
      <c r="F4" s="3">
        <f t="shared" si="2"/>
        <v>31</v>
      </c>
      <c r="G4" s="3">
        <f t="shared" si="3"/>
        <v>3</v>
      </c>
      <c r="H4" s="3">
        <f t="shared" si="4"/>
        <v>1</v>
      </c>
      <c r="I4" s="8" t="s">
        <v>37</v>
      </c>
      <c r="J4" s="8"/>
      <c r="K4" s="567"/>
      <c r="L4" s="747"/>
      <c r="M4" s="747"/>
      <c r="N4" s="748"/>
      <c r="O4" s="110"/>
      <c r="P4"/>
    </row>
    <row r="5" spans="1:16" ht="15.6" customHeight="1" x14ac:dyDescent="0.25">
      <c r="A5" s="655">
        <v>3</v>
      </c>
      <c r="B5" s="629" t="s">
        <v>12</v>
      </c>
      <c r="C5" s="3">
        <f t="shared" si="0"/>
        <v>0</v>
      </c>
      <c r="D5" s="3">
        <f>COUNTIFS(ScheduleTeam1,TEAMABBREV(B5))+COUNTIFS(ScheduleTeam2,TEAMABBREV(B5))-COUNTIFS(ScheduleTeam1,TEAMABBREV(B5),ScheduleWinner,"TBD")-COUNTIFS(ScheduleTeam2,TEAMABBREV(B5),ScheduleWinner,"TBD")-C5</f>
        <v>0</v>
      </c>
      <c r="E5" s="3">
        <f t="shared" si="1"/>
        <v>0</v>
      </c>
      <c r="F5" s="3">
        <f t="shared" si="2"/>
        <v>0</v>
      </c>
      <c r="G5" s="3">
        <f t="shared" si="3"/>
        <v>0</v>
      </c>
      <c r="H5" s="3">
        <f t="shared" si="4"/>
        <v>0</v>
      </c>
      <c r="I5" s="8"/>
      <c r="J5" s="8"/>
      <c r="K5" s="567"/>
      <c r="L5" s="747"/>
      <c r="M5" s="747"/>
      <c r="N5" s="748"/>
      <c r="O5" s="110"/>
      <c r="P5"/>
    </row>
    <row r="6" spans="1:16" ht="15.6" customHeight="1" thickBot="1" x14ac:dyDescent="0.3">
      <c r="A6" s="656">
        <v>4</v>
      </c>
      <c r="B6" s="659" t="s">
        <v>779</v>
      </c>
      <c r="C6" s="569">
        <f t="shared" si="0"/>
        <v>0</v>
      </c>
      <c r="D6" s="569">
        <v>0</v>
      </c>
      <c r="E6" s="569">
        <f t="shared" si="1"/>
        <v>0</v>
      </c>
      <c r="F6" s="569">
        <f t="shared" si="2"/>
        <v>0</v>
      </c>
      <c r="G6" s="569">
        <f t="shared" si="3"/>
        <v>0</v>
      </c>
      <c r="H6" s="569">
        <f t="shared" si="4"/>
        <v>0</v>
      </c>
      <c r="I6" s="570"/>
      <c r="J6" s="570"/>
      <c r="K6" s="572"/>
      <c r="L6" s="749"/>
      <c r="M6" s="749"/>
      <c r="N6" s="750"/>
      <c r="O6" s="110"/>
      <c r="P6"/>
    </row>
    <row r="7" spans="1:16" ht="15.6" customHeight="1" x14ac:dyDescent="0.25">
      <c r="A7" s="656">
        <v>5</v>
      </c>
      <c r="B7" s="660" t="s">
        <v>780</v>
      </c>
      <c r="C7" s="558">
        <f t="shared" si="0"/>
        <v>0</v>
      </c>
      <c r="D7" s="558">
        <f>COUNTIFS(ScheduleTeam1,TEAMABBREV(B7))+COUNTIFS(ScheduleTeam2,TEAMABBREV(B7))-COUNTIFS(ScheduleTeam1,TEAMABBREV(B7),ScheduleWinner,"TBD")-COUNTIFS(ScheduleTeam2,TEAMABBREV(B7),ScheduleWinner,"TBD")-C7</f>
        <v>0</v>
      </c>
      <c r="E7" s="558">
        <f t="shared" si="1"/>
        <v>0</v>
      </c>
      <c r="F7" s="558">
        <f t="shared" si="2"/>
        <v>0</v>
      </c>
      <c r="G7" s="558">
        <f t="shared" si="3"/>
        <v>0</v>
      </c>
      <c r="H7" s="558">
        <f t="shared" si="4"/>
        <v>0</v>
      </c>
      <c r="I7" s="559"/>
      <c r="J7" s="559"/>
      <c r="K7" s="76"/>
      <c r="L7" s="621"/>
      <c r="M7" s="621"/>
      <c r="N7" s="621"/>
      <c r="O7" s="110"/>
      <c r="P7"/>
    </row>
    <row r="8" spans="1:16" ht="15.75" customHeight="1" x14ac:dyDescent="0.25">
      <c r="A8" s="655">
        <v>6</v>
      </c>
      <c r="B8" s="113" t="s">
        <v>11</v>
      </c>
      <c r="C8" s="3">
        <f t="shared" si="0"/>
        <v>0</v>
      </c>
      <c r="D8" s="3">
        <f>COUNTIFS(ScheduleTeam1,TEAMABBREV(B8))+COUNTIFS(ScheduleTeam2,TEAMABBREV(B8))-COUNTIFS(ScheduleTeam1,TEAMABBREV(B8),ScheduleWinner,"TBD")-COUNTIFS(ScheduleTeam2,TEAMABBREV(B8),ScheduleWinner,"TBD")-C8</f>
        <v>1</v>
      </c>
      <c r="E8" s="3">
        <f t="shared" si="1"/>
        <v>31</v>
      </c>
      <c r="F8" s="3">
        <f t="shared" si="2"/>
        <v>34</v>
      </c>
      <c r="G8" s="3">
        <f t="shared" si="3"/>
        <v>-3</v>
      </c>
      <c r="H8" s="3">
        <f t="shared" si="4"/>
        <v>1</v>
      </c>
      <c r="I8" s="8"/>
      <c r="J8" s="8"/>
      <c r="K8" s="76"/>
      <c r="L8" s="110"/>
      <c r="M8" s="110"/>
      <c r="N8" s="110"/>
      <c r="O8" s="110"/>
      <c r="P8"/>
    </row>
    <row r="9" spans="1:16" ht="15.6" customHeight="1" x14ac:dyDescent="0.25">
      <c r="A9" s="656">
        <v>7</v>
      </c>
      <c r="B9" s="661" t="s">
        <v>13</v>
      </c>
      <c r="C9" s="3">
        <f t="shared" si="0"/>
        <v>0</v>
      </c>
      <c r="D9" s="3">
        <f>COUNTIFS(ScheduleTeam1,TEAMABBREV(B9))+COUNTIFS(ScheduleTeam2,TEAMABBREV(B9))-COUNTIFS(ScheduleTeam1,TEAMABBREV(B9),ScheduleWinner,"TBD")-COUNTIFS(ScheduleTeam2,TEAMABBREV(B9),ScheduleWinner,"TBD")-C9</f>
        <v>1</v>
      </c>
      <c r="E9" s="3">
        <f t="shared" si="1"/>
        <v>43</v>
      </c>
      <c r="F9" s="3">
        <f t="shared" si="2"/>
        <v>58</v>
      </c>
      <c r="G9" s="3">
        <f t="shared" si="3"/>
        <v>-15</v>
      </c>
      <c r="H9" s="3">
        <f t="shared" si="4"/>
        <v>1</v>
      </c>
      <c r="I9" s="8"/>
      <c r="J9" s="8"/>
      <c r="K9" s="76"/>
      <c r="L9" s="110"/>
      <c r="M9" s="110"/>
      <c r="N9" s="110"/>
      <c r="O9" s="110"/>
      <c r="P9"/>
    </row>
    <row r="10" spans="1:16" ht="15.6" customHeight="1" x14ac:dyDescent="0.25">
      <c r="B10" s="110" t="s">
        <v>18</v>
      </c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/>
    </row>
    <row r="11" spans="1:16" ht="15.6" customHeight="1" x14ac:dyDescent="0.25"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/>
    </row>
    <row r="12" spans="1:16" ht="15.6" customHeight="1" x14ac:dyDescent="0.25"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/>
    </row>
    <row r="13" spans="1:16" ht="15.6" customHeight="1" x14ac:dyDescent="0.25"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/>
    </row>
    <row r="14" spans="1:16" ht="15.6" customHeight="1" x14ac:dyDescent="0.25">
      <c r="B14" s="110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/>
    </row>
    <row r="15" spans="1:16" ht="15.6" customHeight="1" x14ac:dyDescent="0.25">
      <c r="K15"/>
      <c r="P15"/>
    </row>
    <row r="16" spans="1:16" ht="15" customHeight="1" x14ac:dyDescent="0.25">
      <c r="K16"/>
      <c r="P16"/>
    </row>
    <row r="17" spans="10:16" ht="15" customHeight="1" x14ac:dyDescent="0.25">
      <c r="K17"/>
      <c r="P17"/>
    </row>
    <row r="18" spans="10:16" x14ac:dyDescent="0.25">
      <c r="P18"/>
    </row>
    <row r="19" spans="10:16" x14ac:dyDescent="0.25">
      <c r="P19"/>
    </row>
    <row r="20" spans="10:16" x14ac:dyDescent="0.25">
      <c r="P20"/>
    </row>
    <row r="21" spans="10:16" ht="15.75" x14ac:dyDescent="0.25">
      <c r="J21" s="10"/>
      <c r="P21"/>
    </row>
    <row r="22" spans="10:16" x14ac:dyDescent="0.25">
      <c r="P22"/>
    </row>
    <row r="23" spans="10:16" x14ac:dyDescent="0.25">
      <c r="P23"/>
    </row>
    <row r="24" spans="10:16" x14ac:dyDescent="0.25">
      <c r="P24"/>
    </row>
    <row r="25" spans="10:16" ht="15.75" x14ac:dyDescent="0.25">
      <c r="J25" s="10"/>
      <c r="P25"/>
    </row>
    <row r="26" spans="10:16" ht="15.75" x14ac:dyDescent="0.25">
      <c r="J26" s="10"/>
      <c r="P26"/>
    </row>
    <row r="27" spans="10:16" x14ac:dyDescent="0.25">
      <c r="P27"/>
    </row>
    <row r="28" spans="10:16" x14ac:dyDescent="0.25">
      <c r="P28"/>
    </row>
    <row r="29" spans="10:16" x14ac:dyDescent="0.25">
      <c r="P29"/>
    </row>
    <row r="30" spans="10:16" x14ac:dyDescent="0.25">
      <c r="P30"/>
    </row>
    <row r="31" spans="10:16" x14ac:dyDescent="0.25">
      <c r="P31"/>
    </row>
    <row r="32" spans="10:16" x14ac:dyDescent="0.25">
      <c r="P32"/>
    </row>
    <row r="33" spans="16:16" x14ac:dyDescent="0.25">
      <c r="P33"/>
    </row>
    <row r="34" spans="16:16" x14ac:dyDescent="0.25">
      <c r="P34"/>
    </row>
    <row r="35" spans="16:16" x14ac:dyDescent="0.25">
      <c r="P35"/>
    </row>
    <row r="36" spans="16:16" x14ac:dyDescent="0.25">
      <c r="P36"/>
    </row>
    <row r="37" spans="16:16" x14ac:dyDescent="0.25">
      <c r="P37"/>
    </row>
    <row r="38" spans="16:16" x14ac:dyDescent="0.25">
      <c r="P38"/>
    </row>
    <row r="39" spans="16:16" x14ac:dyDescent="0.25">
      <c r="P39"/>
    </row>
    <row r="40" spans="16:16" x14ac:dyDescent="0.25">
      <c r="P40"/>
    </row>
    <row r="41" spans="16:16" x14ac:dyDescent="0.25">
      <c r="P41"/>
    </row>
    <row r="42" spans="16:16" x14ac:dyDescent="0.25">
      <c r="P42"/>
    </row>
    <row r="43" spans="16:16" x14ac:dyDescent="0.25">
      <c r="P43"/>
    </row>
    <row r="44" spans="16:16" x14ac:dyDescent="0.25">
      <c r="P44"/>
    </row>
    <row r="45" spans="16:16" x14ac:dyDescent="0.25">
      <c r="P45"/>
    </row>
    <row r="46" spans="16:16" x14ac:dyDescent="0.25">
      <c r="P46"/>
    </row>
    <row r="47" spans="16:16" x14ac:dyDescent="0.25">
      <c r="P47"/>
    </row>
    <row r="48" spans="16:16" x14ac:dyDescent="0.25">
      <c r="P48"/>
    </row>
    <row r="49" spans="16:16" x14ac:dyDescent="0.25">
      <c r="P49"/>
    </row>
    <row r="50" spans="16:16" x14ac:dyDescent="0.25">
      <c r="P50"/>
    </row>
    <row r="51" spans="16:16" x14ac:dyDescent="0.25">
      <c r="P51"/>
    </row>
    <row r="52" spans="16:16" x14ac:dyDescent="0.25">
      <c r="P52"/>
    </row>
    <row r="53" spans="16:16" x14ac:dyDescent="0.25">
      <c r="P53"/>
    </row>
    <row r="54" spans="16:16" x14ac:dyDescent="0.25">
      <c r="P54"/>
    </row>
    <row r="55" spans="16:16" x14ac:dyDescent="0.25">
      <c r="P55"/>
    </row>
    <row r="56" spans="16:16" x14ac:dyDescent="0.25">
      <c r="P56"/>
    </row>
    <row r="57" spans="16:16" x14ac:dyDescent="0.25">
      <c r="P57"/>
    </row>
    <row r="58" spans="16:16" x14ac:dyDescent="0.25">
      <c r="P58"/>
    </row>
    <row r="59" spans="16:16" x14ac:dyDescent="0.25">
      <c r="P59"/>
    </row>
    <row r="60" spans="16:16" x14ac:dyDescent="0.25">
      <c r="P60"/>
    </row>
    <row r="61" spans="16:16" x14ac:dyDescent="0.25">
      <c r="P61"/>
    </row>
    <row r="62" spans="16:16" x14ac:dyDescent="0.25">
      <c r="P62"/>
    </row>
    <row r="63" spans="16:16" x14ac:dyDescent="0.25">
      <c r="P63"/>
    </row>
    <row r="64" spans="16:16" x14ac:dyDescent="0.25">
      <c r="P64"/>
    </row>
    <row r="65" spans="16:16" x14ac:dyDescent="0.25">
      <c r="P65"/>
    </row>
    <row r="66" spans="16:16" x14ac:dyDescent="0.25">
      <c r="P66"/>
    </row>
    <row r="67" spans="16:16" x14ac:dyDescent="0.25">
      <c r="P67"/>
    </row>
    <row r="68" spans="16:16" x14ac:dyDescent="0.25">
      <c r="P68"/>
    </row>
    <row r="69" spans="16:16" x14ac:dyDescent="0.25">
      <c r="P69"/>
    </row>
    <row r="70" spans="16:16" x14ac:dyDescent="0.25">
      <c r="P70"/>
    </row>
    <row r="71" spans="16:16" x14ac:dyDescent="0.25">
      <c r="P71"/>
    </row>
    <row r="72" spans="16:16" x14ac:dyDescent="0.25">
      <c r="P72"/>
    </row>
    <row r="73" spans="16:16" x14ac:dyDescent="0.25">
      <c r="P73"/>
    </row>
    <row r="74" spans="16:16" x14ac:dyDescent="0.25">
      <c r="P74"/>
    </row>
    <row r="75" spans="16:16" x14ac:dyDescent="0.25">
      <c r="P75"/>
    </row>
    <row r="76" spans="16:16" x14ac:dyDescent="0.25">
      <c r="P76"/>
    </row>
    <row r="77" spans="16:16" x14ac:dyDescent="0.25">
      <c r="P77"/>
    </row>
    <row r="78" spans="16:16" x14ac:dyDescent="0.25">
      <c r="P78"/>
    </row>
    <row r="79" spans="16:16" x14ac:dyDescent="0.25">
      <c r="P79"/>
    </row>
    <row r="80" spans="16:16" x14ac:dyDescent="0.25">
      <c r="P80"/>
    </row>
    <row r="81" spans="16:16" x14ac:dyDescent="0.25">
      <c r="P81"/>
    </row>
    <row r="82" spans="16:16" x14ac:dyDescent="0.25">
      <c r="P82"/>
    </row>
    <row r="83" spans="16:16" x14ac:dyDescent="0.25">
      <c r="P83"/>
    </row>
    <row r="84" spans="16:16" x14ac:dyDescent="0.25">
      <c r="P84"/>
    </row>
    <row r="85" spans="16:16" x14ac:dyDescent="0.25">
      <c r="P85"/>
    </row>
    <row r="86" spans="16:16" x14ac:dyDescent="0.25">
      <c r="P86"/>
    </row>
    <row r="87" spans="16:16" x14ac:dyDescent="0.25">
      <c r="P87"/>
    </row>
    <row r="88" spans="16:16" x14ac:dyDescent="0.25">
      <c r="P88"/>
    </row>
    <row r="89" spans="16:16" x14ac:dyDescent="0.25">
      <c r="P89"/>
    </row>
    <row r="90" spans="16:16" x14ac:dyDescent="0.25">
      <c r="P90"/>
    </row>
    <row r="91" spans="16:16" x14ac:dyDescent="0.25">
      <c r="P91"/>
    </row>
    <row r="92" spans="16:16" x14ac:dyDescent="0.25">
      <c r="P92"/>
    </row>
    <row r="93" spans="16:16" x14ac:dyDescent="0.25">
      <c r="P93"/>
    </row>
    <row r="94" spans="16:16" x14ac:dyDescent="0.25">
      <c r="P94"/>
    </row>
    <row r="95" spans="16:16" x14ac:dyDescent="0.25">
      <c r="P95"/>
    </row>
    <row r="96" spans="16:16" x14ac:dyDescent="0.25">
      <c r="P96"/>
    </row>
    <row r="97" spans="16:16" x14ac:dyDescent="0.25">
      <c r="P97"/>
    </row>
    <row r="98" spans="16:16" x14ac:dyDescent="0.25">
      <c r="P98"/>
    </row>
    <row r="99" spans="16:16" x14ac:dyDescent="0.25">
      <c r="P99"/>
    </row>
    <row r="100" spans="16:16" x14ac:dyDescent="0.25">
      <c r="P100"/>
    </row>
    <row r="101" spans="16:16" x14ac:dyDescent="0.25">
      <c r="P101"/>
    </row>
    <row r="102" spans="16:16" x14ac:dyDescent="0.25">
      <c r="P102"/>
    </row>
    <row r="103" spans="16:16" x14ac:dyDescent="0.25">
      <c r="P103"/>
    </row>
    <row r="104" spans="16:16" x14ac:dyDescent="0.25">
      <c r="P104"/>
    </row>
    <row r="105" spans="16:16" x14ac:dyDescent="0.25">
      <c r="P105"/>
    </row>
    <row r="106" spans="16:16" x14ac:dyDescent="0.25">
      <c r="P106"/>
    </row>
    <row r="107" spans="16:16" x14ac:dyDescent="0.25">
      <c r="P107"/>
    </row>
    <row r="108" spans="16:16" x14ac:dyDescent="0.25">
      <c r="P108"/>
    </row>
    <row r="109" spans="16:16" x14ac:dyDescent="0.25">
      <c r="P109"/>
    </row>
  </sheetData>
  <sortState xmlns:xlrd2="http://schemas.microsoft.com/office/spreadsheetml/2017/richdata2" ref="A3:J9">
    <sortCondition ref="A3:A9"/>
  </sortState>
  <mergeCells count="2">
    <mergeCell ref="B1:J1"/>
    <mergeCell ref="L3:N6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0"/>
  <dimension ref="A1:P89"/>
  <sheetViews>
    <sheetView zoomScale="145" zoomScaleNormal="145" workbookViewId="0">
      <selection activeCell="I73" sqref="I73"/>
    </sheetView>
  </sheetViews>
  <sheetFormatPr defaultRowHeight="15" x14ac:dyDescent="0.25"/>
  <cols>
    <col min="1" max="1" width="25.28515625" style="43" bestFit="1" customWidth="1"/>
    <col min="2" max="2" width="22.7109375" style="43" bestFit="1" customWidth="1"/>
    <col min="3" max="3" width="10" style="43" bestFit="1" customWidth="1"/>
    <col min="4" max="11" width="8.42578125" style="43" bestFit="1" customWidth="1"/>
    <col min="12" max="12" width="9.42578125" style="43" bestFit="1" customWidth="1"/>
    <col min="13" max="13" width="12.7109375" style="43" bestFit="1" customWidth="1"/>
    <col min="14" max="14" width="8.42578125" style="43" bestFit="1" customWidth="1"/>
    <col min="15" max="15" width="3.7109375" style="43" bestFit="1" customWidth="1"/>
    <col min="16" max="16384" width="9.140625" style="43"/>
  </cols>
  <sheetData>
    <row r="1" spans="1:16" ht="15.75" x14ac:dyDescent="0.25">
      <c r="A1" s="653" t="s">
        <v>1</v>
      </c>
      <c r="B1" s="653" t="s">
        <v>296</v>
      </c>
      <c r="C1" s="653" t="s">
        <v>297</v>
      </c>
      <c r="D1" s="653" t="s">
        <v>71</v>
      </c>
      <c r="E1" s="653" t="s">
        <v>77</v>
      </c>
      <c r="F1" s="653" t="s">
        <v>81</v>
      </c>
      <c r="G1" s="653" t="s">
        <v>86</v>
      </c>
      <c r="H1" s="653" t="s">
        <v>103</v>
      </c>
      <c r="I1" s="653" t="s">
        <v>105</v>
      </c>
      <c r="J1" s="653" t="s">
        <v>108</v>
      </c>
      <c r="K1" s="653" t="s">
        <v>111</v>
      </c>
      <c r="L1" s="666" t="s">
        <v>112</v>
      </c>
      <c r="M1" s="670" t="s">
        <v>826</v>
      </c>
      <c r="N1" s="668" t="s">
        <v>298</v>
      </c>
      <c r="O1" s="653" t="s">
        <v>299</v>
      </c>
    </row>
    <row r="2" spans="1:16" ht="15.75" x14ac:dyDescent="0.25">
      <c r="A2" s="150" t="s">
        <v>806</v>
      </c>
      <c r="B2" s="44" t="s">
        <v>300</v>
      </c>
      <c r="C2" s="26"/>
      <c r="D2" s="26"/>
      <c r="E2" s="26"/>
      <c r="F2" s="26"/>
      <c r="G2" s="26"/>
      <c r="H2" s="26"/>
      <c r="I2" s="26"/>
      <c r="J2" s="26"/>
      <c r="K2" s="26"/>
      <c r="L2" s="381"/>
      <c r="M2" s="386">
        <f>SUM(C2:L2)</f>
        <v>0</v>
      </c>
      <c r="N2" s="383" t="e">
        <f t="shared" ref="N2:N14" si="0">SUM(C2:L2)/O2</f>
        <v>#DIV/0!</v>
      </c>
      <c r="O2" s="26">
        <f t="shared" ref="O2:O14" si="1">COUNTA(C2:L2)</f>
        <v>0</v>
      </c>
    </row>
    <row r="3" spans="1:16" ht="15.75" x14ac:dyDescent="0.25">
      <c r="A3" s="150" t="s">
        <v>806</v>
      </c>
      <c r="B3" s="46" t="s">
        <v>301</v>
      </c>
      <c r="C3" s="26">
        <v>5</v>
      </c>
      <c r="D3" s="26"/>
      <c r="E3" s="26"/>
      <c r="F3" s="26"/>
      <c r="G3" s="26"/>
      <c r="H3" s="26"/>
      <c r="I3" s="26"/>
      <c r="J3" s="26"/>
      <c r="K3" s="26"/>
      <c r="L3" s="381"/>
      <c r="M3" s="386">
        <f t="shared" ref="M3:M13" si="2">SUM(C3:L3)</f>
        <v>5</v>
      </c>
      <c r="N3" s="383">
        <f t="shared" si="0"/>
        <v>5</v>
      </c>
      <c r="O3" s="26">
        <f t="shared" si="1"/>
        <v>1</v>
      </c>
    </row>
    <row r="4" spans="1:16" ht="15.75" x14ac:dyDescent="0.25">
      <c r="A4" s="150" t="s">
        <v>806</v>
      </c>
      <c r="B4" s="46" t="s">
        <v>302</v>
      </c>
      <c r="C4" s="26">
        <v>0</v>
      </c>
      <c r="D4" s="26"/>
      <c r="E4" s="26"/>
      <c r="F4" s="26"/>
      <c r="G4" s="26"/>
      <c r="H4" s="26"/>
      <c r="I4" s="26"/>
      <c r="J4" s="26"/>
      <c r="K4" s="26"/>
      <c r="L4" s="381"/>
      <c r="M4" s="386">
        <f t="shared" si="2"/>
        <v>0</v>
      </c>
      <c r="N4" s="383">
        <f t="shared" si="0"/>
        <v>0</v>
      </c>
      <c r="O4" s="26">
        <f t="shared" si="1"/>
        <v>1</v>
      </c>
    </row>
    <row r="5" spans="1:16" ht="15.75" x14ac:dyDescent="0.25">
      <c r="A5" s="150" t="s">
        <v>806</v>
      </c>
      <c r="B5" s="46" t="s">
        <v>303</v>
      </c>
      <c r="C5" s="26"/>
      <c r="D5" s="26"/>
      <c r="E5" s="26"/>
      <c r="F5" s="26"/>
      <c r="G5" s="26"/>
      <c r="H5" s="26"/>
      <c r="I5" s="26"/>
      <c r="J5" s="26"/>
      <c r="K5" s="26"/>
      <c r="L5" s="381"/>
      <c r="M5" s="386">
        <f t="shared" si="2"/>
        <v>0</v>
      </c>
      <c r="N5" s="383" t="e">
        <f t="shared" si="0"/>
        <v>#DIV/0!</v>
      </c>
      <c r="O5" s="26">
        <f t="shared" si="1"/>
        <v>0</v>
      </c>
    </row>
    <row r="6" spans="1:16" ht="15.75" x14ac:dyDescent="0.25">
      <c r="A6" s="150" t="s">
        <v>806</v>
      </c>
      <c r="B6" s="46" t="s">
        <v>304</v>
      </c>
      <c r="C6" s="26">
        <v>9</v>
      </c>
      <c r="D6" s="26"/>
      <c r="E6" s="26"/>
      <c r="F6" s="26"/>
      <c r="G6" s="26"/>
      <c r="H6" s="26"/>
      <c r="I6" s="26"/>
      <c r="J6" s="26"/>
      <c r="K6" s="26"/>
      <c r="L6" s="381"/>
      <c r="M6" s="386">
        <f t="shared" si="2"/>
        <v>9</v>
      </c>
      <c r="N6" s="383">
        <f t="shared" si="0"/>
        <v>9</v>
      </c>
      <c r="O6" s="26">
        <f t="shared" si="1"/>
        <v>1</v>
      </c>
    </row>
    <row r="7" spans="1:16" ht="15.75" x14ac:dyDescent="0.25">
      <c r="A7" s="150" t="s">
        <v>806</v>
      </c>
      <c r="B7" s="46" t="s">
        <v>305</v>
      </c>
      <c r="C7" s="26">
        <v>3</v>
      </c>
      <c r="D7" s="26"/>
      <c r="E7" s="26"/>
      <c r="F7" s="26"/>
      <c r="G7" s="26"/>
      <c r="H7" s="26"/>
      <c r="I7" s="26"/>
      <c r="J7" s="26"/>
      <c r="K7" s="26"/>
      <c r="L7" s="381"/>
      <c r="M7" s="386">
        <f t="shared" si="2"/>
        <v>3</v>
      </c>
      <c r="N7" s="383">
        <f t="shared" si="0"/>
        <v>3</v>
      </c>
      <c r="O7" s="26">
        <f t="shared" si="1"/>
        <v>1</v>
      </c>
    </row>
    <row r="8" spans="1:16" ht="15.75" x14ac:dyDescent="0.25">
      <c r="A8" s="150" t="s">
        <v>806</v>
      </c>
      <c r="B8" s="46" t="s">
        <v>306</v>
      </c>
      <c r="C8" s="26">
        <v>10</v>
      </c>
      <c r="D8" s="26"/>
      <c r="E8" s="26"/>
      <c r="F8" s="26"/>
      <c r="G8" s="26"/>
      <c r="H8" s="26"/>
      <c r="I8" s="26"/>
      <c r="J8" s="26"/>
      <c r="K8" s="26"/>
      <c r="L8" s="381"/>
      <c r="M8" s="386">
        <f t="shared" si="2"/>
        <v>10</v>
      </c>
      <c r="N8" s="383">
        <f t="shared" si="0"/>
        <v>10</v>
      </c>
      <c r="O8" s="26">
        <f t="shared" si="1"/>
        <v>1</v>
      </c>
    </row>
    <row r="9" spans="1:16" ht="15.75" x14ac:dyDescent="0.25">
      <c r="A9" s="150" t="s">
        <v>806</v>
      </c>
      <c r="B9" s="46" t="s">
        <v>807</v>
      </c>
      <c r="C9" s="26"/>
      <c r="D9" s="26"/>
      <c r="E9" s="26"/>
      <c r="F9" s="26"/>
      <c r="G9" s="26"/>
      <c r="H9" s="26"/>
      <c r="I9" s="26"/>
      <c r="J9" s="26"/>
      <c r="K9" s="26"/>
      <c r="L9" s="381"/>
      <c r="M9" s="386">
        <f t="shared" si="2"/>
        <v>0</v>
      </c>
      <c r="N9" s="383" t="e">
        <f t="shared" si="0"/>
        <v>#DIV/0!</v>
      </c>
      <c r="O9" s="26">
        <f t="shared" si="1"/>
        <v>0</v>
      </c>
    </row>
    <row r="10" spans="1:16" ht="15.75" x14ac:dyDescent="0.25">
      <c r="A10" s="150" t="s">
        <v>806</v>
      </c>
      <c r="B10" s="46" t="s">
        <v>808</v>
      </c>
      <c r="C10" s="26"/>
      <c r="D10" s="26"/>
      <c r="E10" s="26"/>
      <c r="F10" s="26"/>
      <c r="G10" s="26"/>
      <c r="H10" s="26"/>
      <c r="I10" s="26"/>
      <c r="J10" s="26"/>
      <c r="K10" s="26"/>
      <c r="L10" s="381"/>
      <c r="M10" s="386">
        <f t="shared" si="2"/>
        <v>0</v>
      </c>
      <c r="N10" s="383" t="e">
        <f t="shared" si="0"/>
        <v>#DIV/0!</v>
      </c>
      <c r="O10" s="26">
        <f t="shared" si="1"/>
        <v>0</v>
      </c>
    </row>
    <row r="11" spans="1:16" ht="15.75" x14ac:dyDescent="0.25">
      <c r="A11" s="150" t="s">
        <v>806</v>
      </c>
      <c r="B11" s="46" t="s">
        <v>827</v>
      </c>
      <c r="C11" s="26">
        <v>2</v>
      </c>
      <c r="D11" s="26"/>
      <c r="E11" s="26"/>
      <c r="F11" s="26"/>
      <c r="G11" s="26"/>
      <c r="H11" s="26"/>
      <c r="I11" s="26"/>
      <c r="J11" s="26"/>
      <c r="K11" s="26"/>
      <c r="L11" s="381"/>
      <c r="M11" s="386">
        <f t="shared" si="2"/>
        <v>2</v>
      </c>
      <c r="N11" s="383">
        <f t="shared" si="0"/>
        <v>2</v>
      </c>
      <c r="O11" s="26">
        <f t="shared" si="1"/>
        <v>1</v>
      </c>
    </row>
    <row r="12" spans="1:16" ht="15.75" x14ac:dyDescent="0.25">
      <c r="A12" s="150" t="s">
        <v>806</v>
      </c>
      <c r="B12" s="46" t="s">
        <v>307</v>
      </c>
      <c r="C12" s="26">
        <v>5</v>
      </c>
      <c r="D12" s="26"/>
      <c r="E12" s="26"/>
      <c r="F12" s="26"/>
      <c r="G12" s="26"/>
      <c r="H12" s="26"/>
      <c r="I12" s="26"/>
      <c r="J12" s="26"/>
      <c r="K12" s="26"/>
      <c r="L12" s="381"/>
      <c r="M12" s="386">
        <f t="shared" si="2"/>
        <v>5</v>
      </c>
      <c r="N12" s="383">
        <f t="shared" si="0"/>
        <v>5</v>
      </c>
      <c r="O12" s="26">
        <f t="shared" si="1"/>
        <v>1</v>
      </c>
    </row>
    <row r="13" spans="1:16" ht="16.5" thickBot="1" x14ac:dyDescent="0.3">
      <c r="A13" s="150" t="s">
        <v>806</v>
      </c>
      <c r="B13" s="652" t="s">
        <v>308</v>
      </c>
      <c r="C13" s="118"/>
      <c r="D13" s="118"/>
      <c r="E13" s="118"/>
      <c r="F13" s="118"/>
      <c r="G13" s="118"/>
      <c r="H13" s="118"/>
      <c r="I13" s="118"/>
      <c r="J13" s="118"/>
      <c r="K13" s="118"/>
      <c r="L13" s="382"/>
      <c r="M13" s="386">
        <f t="shared" si="2"/>
        <v>0</v>
      </c>
      <c r="N13" s="384" t="e">
        <f t="shared" si="0"/>
        <v>#DIV/0!</v>
      </c>
      <c r="O13" s="118">
        <f t="shared" si="1"/>
        <v>0</v>
      </c>
    </row>
    <row r="14" spans="1:16" ht="19.5" thickBot="1" x14ac:dyDescent="0.3">
      <c r="A14" s="650"/>
      <c r="B14" s="665" t="s">
        <v>530</v>
      </c>
      <c r="C14" s="371">
        <f>SUM(C2:C13)</f>
        <v>34</v>
      </c>
      <c r="D14" s="371"/>
      <c r="E14" s="371"/>
      <c r="F14" s="371"/>
      <c r="G14" s="371"/>
      <c r="H14" s="371"/>
      <c r="I14" s="371"/>
      <c r="J14" s="371"/>
      <c r="K14" s="371"/>
      <c r="L14" s="374"/>
      <c r="M14" s="378">
        <f>SUM(M2:M13)</f>
        <v>34</v>
      </c>
      <c r="N14" s="384">
        <f t="shared" si="0"/>
        <v>34</v>
      </c>
      <c r="O14" s="118">
        <f t="shared" si="1"/>
        <v>1</v>
      </c>
      <c r="P14" s="651"/>
    </row>
    <row r="15" spans="1:16" x14ac:dyDescent="0.25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671"/>
      <c r="N15" s="47"/>
      <c r="O15" s="47"/>
    </row>
    <row r="16" spans="1:16" ht="15.75" x14ac:dyDescent="0.25">
      <c r="A16" s="113" t="s">
        <v>11</v>
      </c>
      <c r="B16" s="630" t="s">
        <v>809</v>
      </c>
      <c r="C16" s="26"/>
      <c r="D16" s="26"/>
      <c r="E16" s="26"/>
      <c r="F16" s="26"/>
      <c r="G16" s="26"/>
      <c r="H16" s="26"/>
      <c r="I16" s="26"/>
      <c r="J16" s="26"/>
      <c r="K16" s="26"/>
      <c r="L16" s="381"/>
      <c r="M16" s="386">
        <f>SUM(C16:L16)</f>
        <v>0</v>
      </c>
      <c r="N16" s="383" t="e">
        <f t="shared" ref="N16:N22" si="3">SUM(C16:L16)/O16</f>
        <v>#DIV/0!</v>
      </c>
      <c r="O16" s="26">
        <f t="shared" ref="O16:O22" si="4">COUNTA(C16:L16)</f>
        <v>0</v>
      </c>
    </row>
    <row r="17" spans="1:15" ht="15.75" x14ac:dyDescent="0.25">
      <c r="A17" s="113" t="s">
        <v>11</v>
      </c>
      <c r="B17" s="630" t="s">
        <v>39</v>
      </c>
      <c r="C17" s="26">
        <v>2</v>
      </c>
      <c r="D17" s="26"/>
      <c r="E17" s="26"/>
      <c r="F17" s="26"/>
      <c r="G17" s="26"/>
      <c r="H17" s="26"/>
      <c r="I17" s="26"/>
      <c r="J17" s="26"/>
      <c r="K17" s="26"/>
      <c r="L17" s="381"/>
      <c r="M17" s="386">
        <f t="shared" ref="M17:M27" si="5">SUM(C17:L17)</f>
        <v>2</v>
      </c>
      <c r="N17" s="383">
        <f t="shared" si="3"/>
        <v>2</v>
      </c>
      <c r="O17" s="26">
        <f t="shared" si="4"/>
        <v>1</v>
      </c>
    </row>
    <row r="18" spans="1:15" ht="15.75" x14ac:dyDescent="0.25">
      <c r="A18" s="113" t="s">
        <v>11</v>
      </c>
      <c r="B18" s="630" t="s">
        <v>309</v>
      </c>
      <c r="C18" s="26">
        <v>16</v>
      </c>
      <c r="D18" s="26"/>
      <c r="E18" s="26"/>
      <c r="F18" s="26"/>
      <c r="G18" s="26"/>
      <c r="H18" s="26"/>
      <c r="I18" s="26"/>
      <c r="J18" s="26"/>
      <c r="K18" s="26"/>
      <c r="L18" s="381"/>
      <c r="M18" s="386">
        <f t="shared" si="5"/>
        <v>16</v>
      </c>
      <c r="N18" s="383">
        <f t="shared" si="3"/>
        <v>16</v>
      </c>
      <c r="O18" s="26">
        <f t="shared" si="4"/>
        <v>1</v>
      </c>
    </row>
    <row r="19" spans="1:15" ht="15.75" x14ac:dyDescent="0.25">
      <c r="A19" s="113" t="s">
        <v>11</v>
      </c>
      <c r="B19" s="630" t="s">
        <v>310</v>
      </c>
      <c r="C19" s="26"/>
      <c r="D19" s="26"/>
      <c r="E19" s="26"/>
      <c r="F19" s="26"/>
      <c r="G19" s="26"/>
      <c r="H19" s="26"/>
      <c r="I19" s="26"/>
      <c r="J19" s="26"/>
      <c r="K19" s="26"/>
      <c r="L19" s="381"/>
      <c r="M19" s="386">
        <f t="shared" si="5"/>
        <v>0</v>
      </c>
      <c r="N19" s="383" t="e">
        <f t="shared" si="3"/>
        <v>#DIV/0!</v>
      </c>
      <c r="O19" s="26">
        <f t="shared" si="4"/>
        <v>0</v>
      </c>
    </row>
    <row r="20" spans="1:15" ht="15.75" x14ac:dyDescent="0.25">
      <c r="A20" s="113" t="s">
        <v>11</v>
      </c>
      <c r="B20" s="630" t="s">
        <v>312</v>
      </c>
      <c r="C20" s="26"/>
      <c r="D20" s="26"/>
      <c r="E20" s="26"/>
      <c r="F20" s="26"/>
      <c r="G20" s="26"/>
      <c r="H20" s="26"/>
      <c r="I20" s="26"/>
      <c r="J20" s="26"/>
      <c r="K20" s="26"/>
      <c r="L20" s="381"/>
      <c r="M20" s="386">
        <f t="shared" si="5"/>
        <v>0</v>
      </c>
      <c r="N20" s="383" t="e">
        <f t="shared" si="3"/>
        <v>#DIV/0!</v>
      </c>
      <c r="O20" s="26">
        <f t="shared" si="4"/>
        <v>0</v>
      </c>
    </row>
    <row r="21" spans="1:15" ht="15.75" x14ac:dyDescent="0.25">
      <c r="A21" s="113" t="s">
        <v>11</v>
      </c>
      <c r="B21" s="630" t="s">
        <v>313</v>
      </c>
      <c r="C21" s="26"/>
      <c r="D21" s="26"/>
      <c r="E21" s="26"/>
      <c r="F21" s="26"/>
      <c r="G21" s="26"/>
      <c r="H21" s="26"/>
      <c r="I21" s="26"/>
      <c r="J21" s="26"/>
      <c r="K21" s="26"/>
      <c r="L21" s="381"/>
      <c r="M21" s="386">
        <f t="shared" si="5"/>
        <v>0</v>
      </c>
      <c r="N21" s="383" t="e">
        <f t="shared" si="3"/>
        <v>#DIV/0!</v>
      </c>
      <c r="O21" s="26">
        <f t="shared" si="4"/>
        <v>0</v>
      </c>
    </row>
    <row r="22" spans="1:15" ht="15.75" x14ac:dyDescent="0.25">
      <c r="A22" s="113" t="s">
        <v>11</v>
      </c>
      <c r="B22" s="630" t="s">
        <v>314</v>
      </c>
      <c r="C22" s="26">
        <v>3</v>
      </c>
      <c r="D22" s="26"/>
      <c r="E22" s="26"/>
      <c r="F22" s="26"/>
      <c r="G22" s="26"/>
      <c r="H22" s="26"/>
      <c r="I22" s="26"/>
      <c r="J22" s="26"/>
      <c r="K22" s="26"/>
      <c r="L22" s="381"/>
      <c r="M22" s="386">
        <f t="shared" si="5"/>
        <v>3</v>
      </c>
      <c r="N22" s="383">
        <f t="shared" si="3"/>
        <v>3</v>
      </c>
      <c r="O22" s="26">
        <f t="shared" si="4"/>
        <v>1</v>
      </c>
    </row>
    <row r="23" spans="1:15" ht="15.75" x14ac:dyDescent="0.25">
      <c r="A23" s="113" t="s">
        <v>11</v>
      </c>
      <c r="B23" s="630" t="s">
        <v>52</v>
      </c>
      <c r="C23" s="26">
        <v>3</v>
      </c>
      <c r="D23" s="26"/>
      <c r="E23" s="26"/>
      <c r="F23" s="26"/>
      <c r="G23" s="26"/>
      <c r="H23" s="26"/>
      <c r="I23" s="26"/>
      <c r="J23" s="26"/>
      <c r="K23" s="26"/>
      <c r="L23" s="381"/>
      <c r="M23" s="386">
        <f t="shared" si="5"/>
        <v>3</v>
      </c>
      <c r="N23" s="383">
        <f t="shared" ref="N23:N26" si="6">SUM(C23:L23)/O23</f>
        <v>3</v>
      </c>
      <c r="O23" s="26">
        <f t="shared" ref="O23:O26" si="7">COUNTA(C23:L23)</f>
        <v>1</v>
      </c>
    </row>
    <row r="24" spans="1:15" ht="15.75" x14ac:dyDescent="0.25">
      <c r="A24" s="113" t="s">
        <v>11</v>
      </c>
      <c r="B24" s="630" t="s">
        <v>500</v>
      </c>
      <c r="C24" s="26">
        <v>7</v>
      </c>
      <c r="D24" s="26"/>
      <c r="E24" s="26"/>
      <c r="F24" s="26"/>
      <c r="G24" s="26"/>
      <c r="H24" s="26"/>
      <c r="I24" s="26"/>
      <c r="J24" s="26"/>
      <c r="K24" s="26"/>
      <c r="L24" s="381"/>
      <c r="M24" s="386">
        <f t="shared" si="5"/>
        <v>7</v>
      </c>
      <c r="N24" s="383">
        <f t="shared" ref="N24:N25" si="8">SUM(C24:L24)/O24</f>
        <v>7</v>
      </c>
      <c r="O24" s="26">
        <f t="shared" ref="O24:O25" si="9">COUNTA(C24:L24)</f>
        <v>1</v>
      </c>
    </row>
    <row r="25" spans="1:15" ht="15.75" x14ac:dyDescent="0.25">
      <c r="A25" s="113" t="s">
        <v>11</v>
      </c>
      <c r="B25" s="630" t="s">
        <v>828</v>
      </c>
      <c r="C25" s="26"/>
      <c r="D25" s="26"/>
      <c r="E25" s="26"/>
      <c r="F25" s="26"/>
      <c r="G25" s="26"/>
      <c r="H25" s="26"/>
      <c r="I25" s="26"/>
      <c r="J25" s="26"/>
      <c r="K25" s="26"/>
      <c r="L25" s="381"/>
      <c r="M25" s="386">
        <f t="shared" si="5"/>
        <v>0</v>
      </c>
      <c r="N25" s="383" t="e">
        <f t="shared" si="8"/>
        <v>#DIV/0!</v>
      </c>
      <c r="O25" s="26">
        <f t="shared" si="9"/>
        <v>0</v>
      </c>
    </row>
    <row r="26" spans="1:15" ht="15.75" x14ac:dyDescent="0.25">
      <c r="A26" s="113" t="s">
        <v>11</v>
      </c>
      <c r="B26" s="630" t="s">
        <v>332</v>
      </c>
      <c r="C26" s="26"/>
      <c r="D26" s="26"/>
      <c r="E26" s="26"/>
      <c r="F26" s="26"/>
      <c r="G26" s="26"/>
      <c r="H26" s="26"/>
      <c r="I26" s="26"/>
      <c r="J26" s="26"/>
      <c r="K26" s="26"/>
      <c r="L26" s="381"/>
      <c r="M26" s="386">
        <f t="shared" si="5"/>
        <v>0</v>
      </c>
      <c r="N26" s="383" t="e">
        <f t="shared" si="6"/>
        <v>#DIV/0!</v>
      </c>
      <c r="O26" s="26">
        <f t="shared" si="7"/>
        <v>0</v>
      </c>
    </row>
    <row r="27" spans="1:15" ht="16.5" thickBot="1" x14ac:dyDescent="0.3">
      <c r="A27" s="113" t="s">
        <v>11</v>
      </c>
      <c r="B27" s="630" t="s">
        <v>315</v>
      </c>
      <c r="C27" s="26"/>
      <c r="D27" s="26"/>
      <c r="E27" s="26"/>
      <c r="F27" s="26"/>
      <c r="G27" s="26"/>
      <c r="H27" s="26"/>
      <c r="I27" s="26"/>
      <c r="J27" s="26"/>
      <c r="K27" s="26"/>
      <c r="L27" s="381"/>
      <c r="M27" s="386">
        <f t="shared" si="5"/>
        <v>0</v>
      </c>
      <c r="N27" s="383" t="e">
        <f>SUM(C27:L27)/O27</f>
        <v>#DIV/0!</v>
      </c>
      <c r="O27" s="26">
        <f>COUNTA(C27:L27)</f>
        <v>0</v>
      </c>
    </row>
    <row r="28" spans="1:15" ht="19.5" thickBot="1" x14ac:dyDescent="0.3">
      <c r="A28" s="654"/>
      <c r="B28" s="663" t="s">
        <v>530</v>
      </c>
      <c r="C28" s="371">
        <f>SUM(C16:C27)</f>
        <v>31</v>
      </c>
      <c r="D28" s="371"/>
      <c r="E28" s="371"/>
      <c r="F28" s="371"/>
      <c r="G28" s="371"/>
      <c r="H28" s="371"/>
      <c r="I28" s="371"/>
      <c r="J28" s="371"/>
      <c r="K28" s="371"/>
      <c r="L28" s="374"/>
      <c r="M28" s="378">
        <f>SUM(M16:M27)</f>
        <v>31</v>
      </c>
      <c r="N28" s="383">
        <f>SUM(C28:L28)/O28</f>
        <v>31</v>
      </c>
      <c r="O28" s="26">
        <f>COUNTA(C28:L28)</f>
        <v>1</v>
      </c>
    </row>
    <row r="29" spans="1:15" x14ac:dyDescent="0.25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671"/>
      <c r="N29" s="47"/>
      <c r="O29" s="47"/>
    </row>
    <row r="30" spans="1:15" ht="15.75" x14ac:dyDescent="0.25">
      <c r="A30" s="95" t="s">
        <v>12</v>
      </c>
      <c r="B30" s="46" t="s">
        <v>43</v>
      </c>
      <c r="C30" s="45"/>
      <c r="D30" s="45"/>
      <c r="E30" s="45"/>
      <c r="F30" s="45"/>
      <c r="G30" s="45"/>
      <c r="H30" s="45"/>
      <c r="I30" s="45"/>
      <c r="J30" s="45"/>
      <c r="K30" s="45"/>
      <c r="L30" s="667"/>
      <c r="M30" s="386">
        <f>SUM(C30:L30)</f>
        <v>0</v>
      </c>
      <c r="N30" s="669" t="e">
        <f t="shared" ref="N30:N38" si="10">SUM(C30:L30)/O30</f>
        <v>#DIV/0!</v>
      </c>
      <c r="O30" s="45">
        <f t="shared" ref="O30:O38" si="11">COUNTA(C30:L30)</f>
        <v>0</v>
      </c>
    </row>
    <row r="31" spans="1:15" ht="15.75" x14ac:dyDescent="0.25">
      <c r="A31" s="95" t="s">
        <v>12</v>
      </c>
      <c r="B31" s="46" t="s">
        <v>317</v>
      </c>
      <c r="C31" s="45"/>
      <c r="D31" s="45"/>
      <c r="E31" s="45"/>
      <c r="F31" s="45"/>
      <c r="G31" s="45"/>
      <c r="H31" s="45"/>
      <c r="I31" s="45"/>
      <c r="J31" s="45"/>
      <c r="K31" s="45"/>
      <c r="L31" s="667"/>
      <c r="M31" s="386">
        <f t="shared" ref="M31:M38" si="12">SUM(C31:L31)</f>
        <v>0</v>
      </c>
      <c r="N31" s="669" t="e">
        <f t="shared" si="10"/>
        <v>#DIV/0!</v>
      </c>
      <c r="O31" s="45">
        <f t="shared" si="11"/>
        <v>0</v>
      </c>
    </row>
    <row r="32" spans="1:15" ht="15.75" x14ac:dyDescent="0.25">
      <c r="A32" s="95" t="s">
        <v>12</v>
      </c>
      <c r="B32" s="46" t="s">
        <v>318</v>
      </c>
      <c r="C32" s="45"/>
      <c r="D32" s="45"/>
      <c r="E32" s="45"/>
      <c r="F32" s="45"/>
      <c r="G32" s="45"/>
      <c r="H32" s="45"/>
      <c r="I32" s="45"/>
      <c r="J32" s="45"/>
      <c r="K32" s="45"/>
      <c r="L32" s="667"/>
      <c r="M32" s="386">
        <f t="shared" si="12"/>
        <v>0</v>
      </c>
      <c r="N32" s="669" t="e">
        <f t="shared" si="10"/>
        <v>#DIV/0!</v>
      </c>
      <c r="O32" s="45">
        <f t="shared" si="11"/>
        <v>0</v>
      </c>
    </row>
    <row r="33" spans="1:15" ht="15.75" x14ac:dyDescent="0.25">
      <c r="A33" s="95" t="s">
        <v>12</v>
      </c>
      <c r="B33" s="46" t="s">
        <v>319</v>
      </c>
      <c r="C33" s="45"/>
      <c r="D33" s="45"/>
      <c r="E33" s="45"/>
      <c r="F33" s="45"/>
      <c r="G33" s="45"/>
      <c r="H33" s="45"/>
      <c r="I33" s="45"/>
      <c r="J33" s="45"/>
      <c r="K33" s="45"/>
      <c r="L33" s="667"/>
      <c r="M33" s="386">
        <f t="shared" si="12"/>
        <v>0</v>
      </c>
      <c r="N33" s="669" t="e">
        <f t="shared" si="10"/>
        <v>#DIV/0!</v>
      </c>
      <c r="O33" s="45">
        <f t="shared" si="11"/>
        <v>0</v>
      </c>
    </row>
    <row r="34" spans="1:15" ht="15.75" x14ac:dyDescent="0.25">
      <c r="A34" s="95" t="s">
        <v>12</v>
      </c>
      <c r="B34" s="46" t="s">
        <v>320</v>
      </c>
      <c r="C34" s="45"/>
      <c r="D34" s="45"/>
      <c r="E34" s="45"/>
      <c r="F34" s="45"/>
      <c r="G34" s="45"/>
      <c r="H34" s="45"/>
      <c r="I34" s="45"/>
      <c r="J34" s="45"/>
      <c r="K34" s="45"/>
      <c r="L34" s="667"/>
      <c r="M34" s="386">
        <f t="shared" si="12"/>
        <v>0</v>
      </c>
      <c r="N34" s="669" t="e">
        <f t="shared" si="10"/>
        <v>#DIV/0!</v>
      </c>
      <c r="O34" s="45">
        <f t="shared" si="11"/>
        <v>0</v>
      </c>
    </row>
    <row r="35" spans="1:15" ht="15.75" x14ac:dyDescent="0.25">
      <c r="A35" s="95" t="s">
        <v>12</v>
      </c>
      <c r="B35" s="46" t="s">
        <v>321</v>
      </c>
      <c r="C35" s="45"/>
      <c r="D35" s="45"/>
      <c r="E35" s="45"/>
      <c r="F35" s="45"/>
      <c r="G35" s="45"/>
      <c r="H35" s="45"/>
      <c r="I35" s="45"/>
      <c r="J35" s="45"/>
      <c r="K35" s="45"/>
      <c r="L35" s="667"/>
      <c r="M35" s="386">
        <f t="shared" si="12"/>
        <v>0</v>
      </c>
      <c r="N35" s="669" t="e">
        <f t="shared" si="10"/>
        <v>#DIV/0!</v>
      </c>
      <c r="O35" s="45">
        <f t="shared" si="11"/>
        <v>0</v>
      </c>
    </row>
    <row r="36" spans="1:15" ht="15.75" x14ac:dyDescent="0.25">
      <c r="A36" s="95" t="s">
        <v>12</v>
      </c>
      <c r="B36" s="46" t="s">
        <v>810</v>
      </c>
      <c r="C36" s="45"/>
      <c r="D36" s="45"/>
      <c r="E36" s="45"/>
      <c r="F36" s="45"/>
      <c r="G36" s="45"/>
      <c r="H36" s="45"/>
      <c r="I36" s="45"/>
      <c r="J36" s="45"/>
      <c r="K36" s="45"/>
      <c r="L36" s="667"/>
      <c r="M36" s="386">
        <f t="shared" si="12"/>
        <v>0</v>
      </c>
      <c r="N36" s="669" t="e">
        <f t="shared" si="10"/>
        <v>#DIV/0!</v>
      </c>
      <c r="O36" s="45">
        <f t="shared" si="11"/>
        <v>0</v>
      </c>
    </row>
    <row r="37" spans="1:15" ht="15.75" x14ac:dyDescent="0.25">
      <c r="A37" s="95" t="s">
        <v>12</v>
      </c>
      <c r="B37" s="46" t="s">
        <v>322</v>
      </c>
      <c r="C37" s="45"/>
      <c r="D37" s="45"/>
      <c r="E37" s="45"/>
      <c r="F37" s="45"/>
      <c r="G37" s="45"/>
      <c r="H37" s="45"/>
      <c r="I37" s="45"/>
      <c r="J37" s="45"/>
      <c r="K37" s="45"/>
      <c r="L37" s="667"/>
      <c r="M37" s="386">
        <f t="shared" si="12"/>
        <v>0</v>
      </c>
      <c r="N37" s="669" t="e">
        <f t="shared" si="10"/>
        <v>#DIV/0!</v>
      </c>
      <c r="O37" s="45">
        <f t="shared" si="11"/>
        <v>0</v>
      </c>
    </row>
    <row r="38" spans="1:15" ht="16.5" thickBot="1" x14ac:dyDescent="0.3">
      <c r="A38" s="95" t="s">
        <v>12</v>
      </c>
      <c r="B38" s="46" t="s">
        <v>323</v>
      </c>
      <c r="C38" s="45"/>
      <c r="D38" s="45"/>
      <c r="E38" s="45"/>
      <c r="F38" s="45"/>
      <c r="G38" s="45"/>
      <c r="H38" s="45"/>
      <c r="I38" s="45"/>
      <c r="J38" s="45"/>
      <c r="K38" s="45"/>
      <c r="L38" s="667"/>
      <c r="M38" s="386">
        <f t="shared" si="12"/>
        <v>0</v>
      </c>
      <c r="N38" s="669" t="e">
        <f t="shared" si="10"/>
        <v>#DIV/0!</v>
      </c>
      <c r="O38" s="45">
        <f t="shared" si="11"/>
        <v>0</v>
      </c>
    </row>
    <row r="39" spans="1:15" ht="19.5" thickBot="1" x14ac:dyDescent="0.3">
      <c r="A39" s="95"/>
      <c r="B39" s="676" t="s">
        <v>530</v>
      </c>
      <c r="C39" s="371">
        <f>SUM(C30:C38)</f>
        <v>0</v>
      </c>
      <c r="D39" s="371"/>
      <c r="E39" s="371"/>
      <c r="F39" s="371"/>
      <c r="G39" s="371"/>
      <c r="H39" s="371"/>
      <c r="I39" s="371"/>
      <c r="J39" s="371"/>
      <c r="K39" s="371"/>
      <c r="L39" s="374"/>
      <c r="M39" s="378">
        <f>SUM(M30:M38)</f>
        <v>0</v>
      </c>
      <c r="N39" s="383">
        <f>SUM(C39:L39)/O39</f>
        <v>0</v>
      </c>
      <c r="O39" s="26">
        <f>COUNTA(C39:L39)</f>
        <v>1</v>
      </c>
    </row>
    <row r="40" spans="1:15" x14ac:dyDescent="0.25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671"/>
      <c r="N40" s="47"/>
      <c r="O40" s="47"/>
    </row>
    <row r="41" spans="1:15" ht="15.75" x14ac:dyDescent="0.25">
      <c r="A41" s="628" t="s">
        <v>13</v>
      </c>
      <c r="B41" s="46" t="s">
        <v>324</v>
      </c>
      <c r="C41" s="26"/>
      <c r="D41" s="26"/>
      <c r="E41" s="26"/>
      <c r="F41" s="26"/>
      <c r="G41" s="26"/>
      <c r="H41" s="26"/>
      <c r="I41" s="26"/>
      <c r="J41" s="26"/>
      <c r="K41" s="26"/>
      <c r="L41" s="381"/>
      <c r="M41" s="386">
        <f>SUM(C41:L41)</f>
        <v>0</v>
      </c>
      <c r="N41" s="383" t="e">
        <f t="shared" ref="N41:N51" si="13">SUM(C41:L41)/O41</f>
        <v>#DIV/0!</v>
      </c>
      <c r="O41" s="26">
        <f t="shared" ref="O41:O51" si="14">COUNTA(C41:L41)</f>
        <v>0</v>
      </c>
    </row>
    <row r="42" spans="1:15" ht="15.75" x14ac:dyDescent="0.25">
      <c r="A42" s="628" t="s">
        <v>13</v>
      </c>
      <c r="B42" s="46" t="s">
        <v>325</v>
      </c>
      <c r="C42" s="26"/>
      <c r="D42" s="26"/>
      <c r="E42" s="26"/>
      <c r="F42" s="26"/>
      <c r="G42" s="26"/>
      <c r="H42" s="26"/>
      <c r="I42" s="26"/>
      <c r="J42" s="26"/>
      <c r="K42" s="26"/>
      <c r="L42" s="381"/>
      <c r="M42" s="386">
        <f t="shared" ref="M42:M50" si="15">SUM(C42:L42)</f>
        <v>0</v>
      </c>
      <c r="N42" s="383" t="e">
        <f t="shared" si="13"/>
        <v>#DIV/0!</v>
      </c>
      <c r="O42" s="26">
        <f t="shared" si="14"/>
        <v>0</v>
      </c>
    </row>
    <row r="43" spans="1:15" ht="15.75" x14ac:dyDescent="0.25">
      <c r="A43" s="628" t="s">
        <v>13</v>
      </c>
      <c r="B43" s="46" t="s">
        <v>811</v>
      </c>
      <c r="C43" s="26">
        <v>12</v>
      </c>
      <c r="D43" s="26"/>
      <c r="E43" s="26"/>
      <c r="F43" s="26"/>
      <c r="G43" s="26"/>
      <c r="H43" s="26"/>
      <c r="I43" s="26"/>
      <c r="J43" s="26"/>
      <c r="K43" s="26"/>
      <c r="L43" s="381"/>
      <c r="M43" s="386">
        <f t="shared" si="15"/>
        <v>12</v>
      </c>
      <c r="N43" s="383">
        <f t="shared" si="13"/>
        <v>12</v>
      </c>
      <c r="O43" s="26">
        <f t="shared" si="14"/>
        <v>1</v>
      </c>
    </row>
    <row r="44" spans="1:15" ht="15.75" x14ac:dyDescent="0.25">
      <c r="A44" s="628" t="s">
        <v>13</v>
      </c>
      <c r="B44" s="46" t="s">
        <v>326</v>
      </c>
      <c r="C44" s="26">
        <v>9</v>
      </c>
      <c r="D44" s="26"/>
      <c r="E44" s="26"/>
      <c r="F44" s="26"/>
      <c r="G44" s="26"/>
      <c r="H44" s="26"/>
      <c r="I44" s="26"/>
      <c r="J44" s="26"/>
      <c r="K44" s="26"/>
      <c r="L44" s="381"/>
      <c r="M44" s="386">
        <f t="shared" si="15"/>
        <v>9</v>
      </c>
      <c r="N44" s="383">
        <f t="shared" si="13"/>
        <v>9</v>
      </c>
      <c r="O44" s="26">
        <f t="shared" si="14"/>
        <v>1</v>
      </c>
    </row>
    <row r="45" spans="1:15" ht="15.75" x14ac:dyDescent="0.25">
      <c r="A45" s="628" t="s">
        <v>13</v>
      </c>
      <c r="B45" s="46" t="s">
        <v>812</v>
      </c>
      <c r="C45" s="26"/>
      <c r="D45" s="26"/>
      <c r="E45" s="26"/>
      <c r="F45" s="26"/>
      <c r="G45" s="26"/>
      <c r="H45" s="26"/>
      <c r="I45" s="26"/>
      <c r="J45" s="26"/>
      <c r="K45" s="26"/>
      <c r="L45" s="381"/>
      <c r="M45" s="386">
        <f t="shared" si="15"/>
        <v>0</v>
      </c>
      <c r="N45" s="383" t="e">
        <f t="shared" si="13"/>
        <v>#DIV/0!</v>
      </c>
      <c r="O45" s="26">
        <f t="shared" si="14"/>
        <v>0</v>
      </c>
    </row>
    <row r="46" spans="1:15" ht="15.75" x14ac:dyDescent="0.25">
      <c r="A46" s="628" t="s">
        <v>13</v>
      </c>
      <c r="B46" s="46" t="s">
        <v>327</v>
      </c>
      <c r="C46" s="26"/>
      <c r="D46" s="26"/>
      <c r="E46" s="26"/>
      <c r="F46" s="26"/>
      <c r="G46" s="26"/>
      <c r="H46" s="26"/>
      <c r="I46" s="26"/>
      <c r="J46" s="26"/>
      <c r="K46" s="26"/>
      <c r="L46" s="381"/>
      <c r="M46" s="386">
        <f t="shared" si="15"/>
        <v>0</v>
      </c>
      <c r="N46" s="383" t="e">
        <f t="shared" si="13"/>
        <v>#DIV/0!</v>
      </c>
      <c r="O46" s="26">
        <f t="shared" si="14"/>
        <v>0</v>
      </c>
    </row>
    <row r="47" spans="1:15" ht="15.75" x14ac:dyDescent="0.25">
      <c r="A47" s="628" t="s">
        <v>13</v>
      </c>
      <c r="B47" s="46" t="s">
        <v>328</v>
      </c>
      <c r="C47" s="26">
        <v>0</v>
      </c>
      <c r="D47" s="26"/>
      <c r="E47" s="26"/>
      <c r="F47" s="26"/>
      <c r="G47" s="26"/>
      <c r="H47" s="26"/>
      <c r="I47" s="26"/>
      <c r="J47" s="26"/>
      <c r="K47" s="26"/>
      <c r="L47" s="381"/>
      <c r="M47" s="386">
        <f t="shared" si="15"/>
        <v>0</v>
      </c>
      <c r="N47" s="383">
        <f t="shared" si="13"/>
        <v>0</v>
      </c>
      <c r="O47" s="26">
        <f t="shared" si="14"/>
        <v>1</v>
      </c>
    </row>
    <row r="48" spans="1:15" ht="15.75" x14ac:dyDescent="0.25">
      <c r="A48" s="628" t="s">
        <v>13</v>
      </c>
      <c r="B48" s="44" t="s">
        <v>329</v>
      </c>
      <c r="C48" s="26"/>
      <c r="D48" s="26"/>
      <c r="E48" s="26"/>
      <c r="F48" s="26"/>
      <c r="G48" s="26"/>
      <c r="H48" s="26"/>
      <c r="I48" s="26"/>
      <c r="J48" s="26"/>
      <c r="K48" s="26"/>
      <c r="L48" s="381"/>
      <c r="M48" s="386">
        <f t="shared" si="15"/>
        <v>0</v>
      </c>
      <c r="N48" s="383" t="e">
        <f t="shared" si="13"/>
        <v>#DIV/0!</v>
      </c>
      <c r="O48" s="26">
        <f t="shared" si="14"/>
        <v>0</v>
      </c>
    </row>
    <row r="49" spans="1:15" ht="15.75" x14ac:dyDescent="0.25">
      <c r="A49" s="628" t="s">
        <v>13</v>
      </c>
      <c r="B49" s="44" t="s">
        <v>830</v>
      </c>
      <c r="C49" s="26">
        <v>22</v>
      </c>
      <c r="D49" s="26"/>
      <c r="E49" s="26"/>
      <c r="F49" s="26"/>
      <c r="G49" s="26"/>
      <c r="H49" s="26"/>
      <c r="I49" s="26"/>
      <c r="J49" s="26"/>
      <c r="K49" s="26"/>
      <c r="L49" s="381"/>
      <c r="M49" s="386">
        <f t="shared" ref="M49" si="16">SUM(C49:L49)</f>
        <v>22</v>
      </c>
      <c r="N49" s="383">
        <f t="shared" ref="N49" si="17">SUM(C49:L49)/O49</f>
        <v>22</v>
      </c>
      <c r="O49" s="26">
        <f t="shared" ref="O49" si="18">COUNTA(C49:L49)</f>
        <v>1</v>
      </c>
    </row>
    <row r="50" spans="1:15" ht="16.5" thickBot="1" x14ac:dyDescent="0.3">
      <c r="A50" s="628" t="s">
        <v>13</v>
      </c>
      <c r="B50" s="46" t="s">
        <v>330</v>
      </c>
      <c r="C50" s="26">
        <v>0</v>
      </c>
      <c r="D50" s="26"/>
      <c r="E50" s="26"/>
      <c r="F50" s="26"/>
      <c r="G50" s="26"/>
      <c r="H50" s="26"/>
      <c r="I50" s="26"/>
      <c r="J50" s="26"/>
      <c r="K50" s="26"/>
      <c r="L50" s="381"/>
      <c r="M50" s="386">
        <f t="shared" si="15"/>
        <v>0</v>
      </c>
      <c r="N50" s="383">
        <f t="shared" si="13"/>
        <v>0</v>
      </c>
      <c r="O50" s="26">
        <f t="shared" si="14"/>
        <v>1</v>
      </c>
    </row>
    <row r="51" spans="1:15" ht="19.5" thickBot="1" x14ac:dyDescent="0.3">
      <c r="A51" s="662"/>
      <c r="B51" s="664" t="s">
        <v>530</v>
      </c>
      <c r="C51" s="371">
        <f>SUM(C41:C50)</f>
        <v>43</v>
      </c>
      <c r="D51" s="371"/>
      <c r="E51" s="371"/>
      <c r="F51" s="371"/>
      <c r="G51" s="371"/>
      <c r="H51" s="371"/>
      <c r="I51" s="371"/>
      <c r="J51" s="371"/>
      <c r="K51" s="371"/>
      <c r="L51" s="374"/>
      <c r="M51" s="378">
        <f>SUM(M41:M50)</f>
        <v>43</v>
      </c>
      <c r="N51" s="383">
        <f t="shared" si="13"/>
        <v>43</v>
      </c>
      <c r="O51" s="26">
        <f t="shared" si="14"/>
        <v>1</v>
      </c>
    </row>
    <row r="52" spans="1:15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671"/>
      <c r="N52" s="47"/>
      <c r="O52" s="47"/>
    </row>
    <row r="53" spans="1:15" x14ac:dyDescent="0.25">
      <c r="A53" s="627" t="s">
        <v>779</v>
      </c>
      <c r="B53" s="632" t="s">
        <v>54</v>
      </c>
      <c r="C53" s="45"/>
      <c r="D53" s="45"/>
      <c r="E53" s="45"/>
      <c r="F53" s="45"/>
      <c r="G53" s="45"/>
      <c r="H53" s="45"/>
      <c r="I53" s="45"/>
      <c r="J53" s="45"/>
      <c r="K53" s="45"/>
      <c r="L53" s="667"/>
      <c r="M53" s="386">
        <f>SUM(C53:L53)</f>
        <v>0</v>
      </c>
      <c r="N53" s="669" t="e">
        <f t="shared" ref="N53:N65" si="19">SUM(C53:L53)/O53</f>
        <v>#DIV/0!</v>
      </c>
      <c r="O53" s="45">
        <f t="shared" ref="O53:O65" si="20">COUNTA(C53:L53)</f>
        <v>0</v>
      </c>
    </row>
    <row r="54" spans="1:15" x14ac:dyDescent="0.25">
      <c r="A54" s="627" t="s">
        <v>779</v>
      </c>
      <c r="B54" s="632" t="s">
        <v>333</v>
      </c>
      <c r="C54" s="45"/>
      <c r="D54" s="45"/>
      <c r="E54" s="45"/>
      <c r="F54" s="45"/>
      <c r="G54" s="45"/>
      <c r="H54" s="45"/>
      <c r="I54" s="45"/>
      <c r="J54" s="45"/>
      <c r="K54" s="45"/>
      <c r="L54" s="667"/>
      <c r="M54" s="386">
        <f t="shared" ref="M54:M64" si="21">SUM(C54:L54)</f>
        <v>0</v>
      </c>
      <c r="N54" s="669" t="e">
        <f t="shared" si="19"/>
        <v>#DIV/0!</v>
      </c>
      <c r="O54" s="45">
        <f t="shared" si="20"/>
        <v>0</v>
      </c>
    </row>
    <row r="55" spans="1:15" x14ac:dyDescent="0.25">
      <c r="A55" s="627" t="s">
        <v>779</v>
      </c>
      <c r="B55" s="632" t="s">
        <v>334</v>
      </c>
      <c r="C55" s="45"/>
      <c r="D55" s="45"/>
      <c r="E55" s="45"/>
      <c r="F55" s="45"/>
      <c r="G55" s="45"/>
      <c r="H55" s="45"/>
      <c r="I55" s="45"/>
      <c r="J55" s="45"/>
      <c r="K55" s="45"/>
      <c r="L55" s="667"/>
      <c r="M55" s="386">
        <f t="shared" si="21"/>
        <v>0</v>
      </c>
      <c r="N55" s="669" t="e">
        <f t="shared" si="19"/>
        <v>#DIV/0!</v>
      </c>
      <c r="O55" s="45">
        <f t="shared" si="20"/>
        <v>0</v>
      </c>
    </row>
    <row r="56" spans="1:15" x14ac:dyDescent="0.25">
      <c r="A56" s="627" t="s">
        <v>779</v>
      </c>
      <c r="B56" s="632" t="s">
        <v>335</v>
      </c>
      <c r="C56" s="45"/>
      <c r="D56" s="45"/>
      <c r="E56" s="45"/>
      <c r="F56" s="45"/>
      <c r="G56" s="45"/>
      <c r="H56" s="45"/>
      <c r="I56" s="45"/>
      <c r="J56" s="45"/>
      <c r="K56" s="45"/>
      <c r="L56" s="667"/>
      <c r="M56" s="386">
        <f t="shared" si="21"/>
        <v>0</v>
      </c>
      <c r="N56" s="669" t="e">
        <f t="shared" si="19"/>
        <v>#DIV/0!</v>
      </c>
      <c r="O56" s="45">
        <f t="shared" si="20"/>
        <v>0</v>
      </c>
    </row>
    <row r="57" spans="1:15" x14ac:dyDescent="0.25">
      <c r="A57" s="627" t="s">
        <v>779</v>
      </c>
      <c r="B57" s="632" t="s">
        <v>337</v>
      </c>
      <c r="C57" s="45"/>
      <c r="D57" s="45"/>
      <c r="E57" s="45"/>
      <c r="F57" s="45"/>
      <c r="G57" s="45"/>
      <c r="H57" s="45"/>
      <c r="I57" s="45"/>
      <c r="J57" s="45"/>
      <c r="K57" s="45"/>
      <c r="L57" s="667"/>
      <c r="M57" s="386">
        <f t="shared" si="21"/>
        <v>0</v>
      </c>
      <c r="N57" s="669" t="e">
        <f t="shared" si="19"/>
        <v>#DIV/0!</v>
      </c>
      <c r="O57" s="45">
        <f t="shared" si="20"/>
        <v>0</v>
      </c>
    </row>
    <row r="58" spans="1:15" x14ac:dyDescent="0.25">
      <c r="A58" s="627" t="s">
        <v>779</v>
      </c>
      <c r="B58" s="632" t="s">
        <v>339</v>
      </c>
      <c r="C58" s="45"/>
      <c r="D58" s="45"/>
      <c r="E58" s="45"/>
      <c r="F58" s="45"/>
      <c r="G58" s="45"/>
      <c r="H58" s="45"/>
      <c r="I58" s="45"/>
      <c r="J58" s="45"/>
      <c r="K58" s="45"/>
      <c r="L58" s="667"/>
      <c r="M58" s="386">
        <f t="shared" si="21"/>
        <v>0</v>
      </c>
      <c r="N58" s="669" t="e">
        <f t="shared" si="19"/>
        <v>#DIV/0!</v>
      </c>
      <c r="O58" s="45">
        <f t="shared" si="20"/>
        <v>0</v>
      </c>
    </row>
    <row r="59" spans="1:15" x14ac:dyDescent="0.25">
      <c r="A59" s="627" t="s">
        <v>779</v>
      </c>
      <c r="B59" s="632" t="s">
        <v>340</v>
      </c>
      <c r="C59" s="45"/>
      <c r="D59" s="45"/>
      <c r="E59" s="45"/>
      <c r="F59" s="45"/>
      <c r="G59" s="45"/>
      <c r="H59" s="45"/>
      <c r="I59" s="45"/>
      <c r="J59" s="45"/>
      <c r="K59" s="45"/>
      <c r="L59" s="667"/>
      <c r="M59" s="386">
        <f t="shared" si="21"/>
        <v>0</v>
      </c>
      <c r="N59" s="669" t="e">
        <f t="shared" si="19"/>
        <v>#DIV/0!</v>
      </c>
      <c r="O59" s="45">
        <f t="shared" si="20"/>
        <v>0</v>
      </c>
    </row>
    <row r="60" spans="1:15" x14ac:dyDescent="0.25">
      <c r="A60" s="627" t="s">
        <v>779</v>
      </c>
      <c r="B60" s="631" t="s">
        <v>813</v>
      </c>
      <c r="C60" s="45"/>
      <c r="D60" s="45"/>
      <c r="E60" s="45"/>
      <c r="F60" s="45"/>
      <c r="G60" s="45"/>
      <c r="H60" s="45"/>
      <c r="I60" s="45"/>
      <c r="J60" s="45"/>
      <c r="K60" s="45"/>
      <c r="L60" s="667"/>
      <c r="M60" s="386">
        <f t="shared" si="21"/>
        <v>0</v>
      </c>
      <c r="N60" s="669" t="e">
        <f t="shared" si="19"/>
        <v>#DIV/0!</v>
      </c>
      <c r="O60" s="45">
        <f t="shared" si="20"/>
        <v>0</v>
      </c>
    </row>
    <row r="61" spans="1:15" x14ac:dyDescent="0.25">
      <c r="A61" s="627" t="s">
        <v>779</v>
      </c>
      <c r="B61" s="631" t="s">
        <v>814</v>
      </c>
      <c r="C61" s="45"/>
      <c r="D61" s="45"/>
      <c r="E61" s="45"/>
      <c r="F61" s="45"/>
      <c r="G61" s="45"/>
      <c r="H61" s="45"/>
      <c r="I61" s="45"/>
      <c r="J61" s="45"/>
      <c r="K61" s="45"/>
      <c r="L61" s="667"/>
      <c r="M61" s="386">
        <f t="shared" si="21"/>
        <v>0</v>
      </c>
      <c r="N61" s="669" t="e">
        <f t="shared" si="19"/>
        <v>#DIV/0!</v>
      </c>
      <c r="O61" s="45">
        <f t="shared" si="20"/>
        <v>0</v>
      </c>
    </row>
    <row r="62" spans="1:15" x14ac:dyDescent="0.25">
      <c r="A62" s="627" t="s">
        <v>779</v>
      </c>
      <c r="B62" s="631" t="s">
        <v>815</v>
      </c>
      <c r="C62" s="45"/>
      <c r="D62" s="45"/>
      <c r="E62" s="45"/>
      <c r="F62" s="45"/>
      <c r="G62" s="45"/>
      <c r="H62" s="45"/>
      <c r="I62" s="45"/>
      <c r="J62" s="45"/>
      <c r="K62" s="45"/>
      <c r="L62" s="667"/>
      <c r="M62" s="386">
        <f t="shared" si="21"/>
        <v>0</v>
      </c>
      <c r="N62" s="669" t="e">
        <f t="shared" si="19"/>
        <v>#DIV/0!</v>
      </c>
      <c r="O62" s="45">
        <f t="shared" si="20"/>
        <v>0</v>
      </c>
    </row>
    <row r="63" spans="1:15" x14ac:dyDescent="0.25">
      <c r="A63" s="627" t="s">
        <v>779</v>
      </c>
      <c r="B63" s="632" t="s">
        <v>816</v>
      </c>
      <c r="C63" s="45"/>
      <c r="D63" s="45"/>
      <c r="E63" s="45"/>
      <c r="F63" s="45"/>
      <c r="G63" s="45"/>
      <c r="H63" s="45"/>
      <c r="I63" s="45"/>
      <c r="J63" s="45"/>
      <c r="K63" s="45"/>
      <c r="L63" s="667"/>
      <c r="M63" s="386">
        <f t="shared" si="21"/>
        <v>0</v>
      </c>
      <c r="N63" s="669" t="e">
        <f t="shared" si="19"/>
        <v>#DIV/0!</v>
      </c>
      <c r="O63" s="45">
        <f t="shared" si="20"/>
        <v>0</v>
      </c>
    </row>
    <row r="64" spans="1:15" ht="15.75" thickBot="1" x14ac:dyDescent="0.3">
      <c r="A64" s="627" t="s">
        <v>779</v>
      </c>
      <c r="B64" s="632" t="s">
        <v>817</v>
      </c>
      <c r="C64" s="45"/>
      <c r="D64" s="45"/>
      <c r="E64" s="45"/>
      <c r="F64" s="45"/>
      <c r="G64" s="45"/>
      <c r="H64" s="45"/>
      <c r="I64" s="45"/>
      <c r="J64" s="45"/>
      <c r="K64" s="45"/>
      <c r="L64" s="667"/>
      <c r="M64" s="386">
        <f t="shared" si="21"/>
        <v>0</v>
      </c>
      <c r="N64" s="669" t="e">
        <f t="shared" si="19"/>
        <v>#DIV/0!</v>
      </c>
      <c r="O64" s="45">
        <f t="shared" si="20"/>
        <v>0</v>
      </c>
    </row>
    <row r="65" spans="1:15" ht="19.5" thickBot="1" x14ac:dyDescent="0.3">
      <c r="A65" s="677"/>
      <c r="B65" s="678" t="s">
        <v>530</v>
      </c>
      <c r="C65" s="371">
        <f>SUM(C56:C64)</f>
        <v>0</v>
      </c>
      <c r="D65" s="371"/>
      <c r="E65" s="371"/>
      <c r="F65" s="371"/>
      <c r="G65" s="371"/>
      <c r="H65" s="371"/>
      <c r="I65" s="371"/>
      <c r="J65" s="371"/>
      <c r="K65" s="371"/>
      <c r="L65" s="374"/>
      <c r="M65" s="378">
        <f>SUM(M53:M64)</f>
        <v>0</v>
      </c>
      <c r="N65" s="383">
        <f t="shared" si="19"/>
        <v>0</v>
      </c>
      <c r="O65" s="26">
        <f t="shared" si="20"/>
        <v>1</v>
      </c>
    </row>
    <row r="66" spans="1:15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671"/>
      <c r="N66" s="47"/>
      <c r="O66" s="47"/>
    </row>
    <row r="67" spans="1:15" ht="15.75" x14ac:dyDescent="0.25">
      <c r="A67" s="151" t="s">
        <v>780</v>
      </c>
      <c r="B67" s="27" t="s">
        <v>341</v>
      </c>
      <c r="C67" s="45"/>
      <c r="D67" s="45"/>
      <c r="E67" s="45"/>
      <c r="F67" s="45"/>
      <c r="G67" s="45"/>
      <c r="H67" s="45"/>
      <c r="I67" s="45"/>
      <c r="J67" s="45"/>
      <c r="K67" s="45"/>
      <c r="L67" s="667"/>
      <c r="M67" s="386">
        <f>SUM(C67:L67)</f>
        <v>0</v>
      </c>
      <c r="N67" s="669" t="e">
        <f t="shared" ref="N67:N78" si="22">SUM(C67:L67)/O67</f>
        <v>#DIV/0!</v>
      </c>
      <c r="O67" s="45">
        <f t="shared" ref="O67:O78" si="23">COUNTA(C67:L67)</f>
        <v>0</v>
      </c>
    </row>
    <row r="68" spans="1:15" ht="15.75" x14ac:dyDescent="0.25">
      <c r="A68" s="151" t="s">
        <v>780</v>
      </c>
      <c r="B68" s="27" t="s">
        <v>342</v>
      </c>
      <c r="C68" s="45"/>
      <c r="D68" s="45"/>
      <c r="E68" s="45"/>
      <c r="F68" s="45"/>
      <c r="G68" s="45"/>
      <c r="H68" s="45"/>
      <c r="I68" s="45"/>
      <c r="J68" s="45"/>
      <c r="K68" s="45"/>
      <c r="L68" s="667"/>
      <c r="M68" s="386">
        <f t="shared" ref="M68:M77" si="24">SUM(C68:L68)</f>
        <v>0</v>
      </c>
      <c r="N68" s="669" t="e">
        <f t="shared" si="22"/>
        <v>#DIV/0!</v>
      </c>
      <c r="O68" s="45">
        <f t="shared" si="23"/>
        <v>0</v>
      </c>
    </row>
    <row r="69" spans="1:15" ht="15.75" x14ac:dyDescent="0.25">
      <c r="A69" s="151" t="s">
        <v>780</v>
      </c>
      <c r="B69" s="27" t="s">
        <v>343</v>
      </c>
      <c r="C69" s="45"/>
      <c r="D69" s="45"/>
      <c r="E69" s="45"/>
      <c r="F69" s="45"/>
      <c r="G69" s="45"/>
      <c r="H69" s="45"/>
      <c r="I69" s="45"/>
      <c r="J69" s="45"/>
      <c r="K69" s="45"/>
      <c r="L69" s="667"/>
      <c r="M69" s="386">
        <f t="shared" si="24"/>
        <v>0</v>
      </c>
      <c r="N69" s="669" t="e">
        <f t="shared" si="22"/>
        <v>#DIV/0!</v>
      </c>
      <c r="O69" s="45">
        <f t="shared" si="23"/>
        <v>0</v>
      </c>
    </row>
    <row r="70" spans="1:15" ht="15.75" x14ac:dyDescent="0.25">
      <c r="A70" s="151" t="s">
        <v>780</v>
      </c>
      <c r="B70" s="27" t="s">
        <v>344</v>
      </c>
      <c r="C70" s="45"/>
      <c r="D70" s="45"/>
      <c r="E70" s="45"/>
      <c r="F70" s="45"/>
      <c r="G70" s="45"/>
      <c r="H70" s="45"/>
      <c r="I70" s="45"/>
      <c r="J70" s="45"/>
      <c r="K70" s="45"/>
      <c r="L70" s="667"/>
      <c r="M70" s="386">
        <f t="shared" si="24"/>
        <v>0</v>
      </c>
      <c r="N70" s="669" t="e">
        <f t="shared" si="22"/>
        <v>#DIV/0!</v>
      </c>
      <c r="O70" s="45">
        <f t="shared" si="23"/>
        <v>0</v>
      </c>
    </row>
    <row r="71" spans="1:15" ht="15.75" x14ac:dyDescent="0.25">
      <c r="A71" s="151" t="s">
        <v>780</v>
      </c>
      <c r="B71" s="27" t="s">
        <v>345</v>
      </c>
      <c r="C71" s="45"/>
      <c r="D71" s="45"/>
      <c r="E71" s="45"/>
      <c r="F71" s="45"/>
      <c r="G71" s="45"/>
      <c r="H71" s="45"/>
      <c r="I71" s="45"/>
      <c r="J71" s="45"/>
      <c r="K71" s="45"/>
      <c r="L71" s="667"/>
      <c r="M71" s="386">
        <f t="shared" si="24"/>
        <v>0</v>
      </c>
      <c r="N71" s="669" t="e">
        <f t="shared" si="22"/>
        <v>#DIV/0!</v>
      </c>
      <c r="O71" s="45">
        <f t="shared" si="23"/>
        <v>0</v>
      </c>
    </row>
    <row r="72" spans="1:15" ht="15.75" x14ac:dyDescent="0.25">
      <c r="A72" s="151" t="s">
        <v>780</v>
      </c>
      <c r="B72" s="27" t="s">
        <v>346</v>
      </c>
      <c r="C72" s="45"/>
      <c r="D72" s="45"/>
      <c r="E72" s="45"/>
      <c r="F72" s="45"/>
      <c r="G72" s="45"/>
      <c r="H72" s="45"/>
      <c r="I72" s="45"/>
      <c r="J72" s="45"/>
      <c r="K72" s="45"/>
      <c r="L72" s="667"/>
      <c r="M72" s="386">
        <f t="shared" si="24"/>
        <v>0</v>
      </c>
      <c r="N72" s="669" t="e">
        <f t="shared" si="22"/>
        <v>#DIV/0!</v>
      </c>
      <c r="O72" s="45">
        <f t="shared" si="23"/>
        <v>0</v>
      </c>
    </row>
    <row r="73" spans="1:15" ht="15.75" x14ac:dyDescent="0.25">
      <c r="A73" s="151" t="s">
        <v>780</v>
      </c>
      <c r="B73" s="27" t="s">
        <v>347</v>
      </c>
      <c r="C73" s="45"/>
      <c r="D73" s="45"/>
      <c r="E73" s="45"/>
      <c r="F73" s="45"/>
      <c r="G73" s="45"/>
      <c r="H73" s="45"/>
      <c r="I73" s="45"/>
      <c r="J73" s="45"/>
      <c r="K73" s="45"/>
      <c r="L73" s="667"/>
      <c r="M73" s="386">
        <f t="shared" si="24"/>
        <v>0</v>
      </c>
      <c r="N73" s="669" t="e">
        <f t="shared" si="22"/>
        <v>#DIV/0!</v>
      </c>
      <c r="O73" s="45">
        <f t="shared" si="23"/>
        <v>0</v>
      </c>
    </row>
    <row r="74" spans="1:15" ht="15.75" x14ac:dyDescent="0.25">
      <c r="A74" s="151" t="s">
        <v>780</v>
      </c>
      <c r="B74" s="27" t="s">
        <v>819</v>
      </c>
      <c r="C74" s="45"/>
      <c r="D74" s="45"/>
      <c r="E74" s="45"/>
      <c r="F74" s="45"/>
      <c r="G74" s="45"/>
      <c r="H74" s="45"/>
      <c r="I74" s="45"/>
      <c r="J74" s="45"/>
      <c r="K74" s="45"/>
      <c r="L74" s="667"/>
      <c r="M74" s="386">
        <f t="shared" si="24"/>
        <v>0</v>
      </c>
      <c r="N74" s="669" t="e">
        <f t="shared" si="22"/>
        <v>#DIV/0!</v>
      </c>
      <c r="O74" s="45">
        <f t="shared" si="23"/>
        <v>0</v>
      </c>
    </row>
    <row r="75" spans="1:15" ht="15.75" x14ac:dyDescent="0.25">
      <c r="A75" s="151" t="s">
        <v>780</v>
      </c>
      <c r="B75" s="27" t="s">
        <v>348</v>
      </c>
      <c r="C75" s="45"/>
      <c r="D75" s="45"/>
      <c r="E75" s="45"/>
      <c r="F75" s="45"/>
      <c r="G75" s="45"/>
      <c r="H75" s="45"/>
      <c r="I75" s="45"/>
      <c r="J75" s="45"/>
      <c r="K75" s="45"/>
      <c r="L75" s="667"/>
      <c r="M75" s="386">
        <f t="shared" si="24"/>
        <v>0</v>
      </c>
      <c r="N75" s="669" t="e">
        <f t="shared" si="22"/>
        <v>#DIV/0!</v>
      </c>
      <c r="O75" s="45">
        <f t="shared" si="23"/>
        <v>0</v>
      </c>
    </row>
    <row r="76" spans="1:15" ht="15.75" x14ac:dyDescent="0.25">
      <c r="A76" s="151" t="s">
        <v>780</v>
      </c>
      <c r="B76" s="27" t="s">
        <v>818</v>
      </c>
      <c r="C76" s="45"/>
      <c r="D76" s="45"/>
      <c r="E76" s="45"/>
      <c r="F76" s="45"/>
      <c r="G76" s="45"/>
      <c r="H76" s="45"/>
      <c r="I76" s="45"/>
      <c r="J76" s="45"/>
      <c r="K76" s="45"/>
      <c r="L76" s="667"/>
      <c r="M76" s="386">
        <f t="shared" si="24"/>
        <v>0</v>
      </c>
      <c r="N76" s="669" t="e">
        <f t="shared" si="22"/>
        <v>#DIV/0!</v>
      </c>
      <c r="O76" s="45">
        <f t="shared" si="23"/>
        <v>0</v>
      </c>
    </row>
    <row r="77" spans="1:15" ht="16.5" thickBot="1" x14ac:dyDescent="0.3">
      <c r="A77" s="151" t="s">
        <v>780</v>
      </c>
      <c r="B77" s="27" t="s">
        <v>820</v>
      </c>
      <c r="C77" s="45"/>
      <c r="D77" s="45"/>
      <c r="E77" s="45"/>
      <c r="F77" s="45"/>
      <c r="G77" s="45"/>
      <c r="H77" s="45"/>
      <c r="I77" s="45"/>
      <c r="J77" s="45"/>
      <c r="K77" s="45"/>
      <c r="L77" s="667"/>
      <c r="M77" s="386">
        <f t="shared" si="24"/>
        <v>0</v>
      </c>
      <c r="N77" s="669" t="e">
        <f t="shared" si="22"/>
        <v>#DIV/0!</v>
      </c>
      <c r="O77" s="45">
        <f t="shared" si="23"/>
        <v>0</v>
      </c>
    </row>
    <row r="78" spans="1:15" ht="19.5" thickBot="1" x14ac:dyDescent="0.3">
      <c r="A78" s="679"/>
      <c r="B78" s="680" t="s">
        <v>530</v>
      </c>
      <c r="C78" s="371">
        <f>SUM(C69:C77)</f>
        <v>0</v>
      </c>
      <c r="D78" s="371"/>
      <c r="E78" s="371"/>
      <c r="F78" s="371"/>
      <c r="G78" s="371"/>
      <c r="H78" s="371"/>
      <c r="I78" s="371"/>
      <c r="J78" s="371"/>
      <c r="K78" s="371"/>
      <c r="L78" s="374"/>
      <c r="M78" s="378">
        <f>SUM(M67:M77)</f>
        <v>0</v>
      </c>
      <c r="N78" s="383">
        <f t="shared" si="22"/>
        <v>0</v>
      </c>
      <c r="O78" s="26">
        <f t="shared" si="23"/>
        <v>1</v>
      </c>
    </row>
    <row r="79" spans="1:15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671"/>
      <c r="N79" s="47"/>
      <c r="O79" s="47"/>
    </row>
    <row r="80" spans="1:15" ht="15.75" x14ac:dyDescent="0.25">
      <c r="A80" s="152" t="s">
        <v>781</v>
      </c>
      <c r="B80" s="48" t="s">
        <v>357</v>
      </c>
      <c r="C80" s="26">
        <v>12</v>
      </c>
      <c r="D80" s="26"/>
      <c r="E80" s="26"/>
      <c r="F80" s="26"/>
      <c r="G80" s="26"/>
      <c r="H80" s="26"/>
      <c r="I80" s="26"/>
      <c r="J80" s="26"/>
      <c r="K80" s="26"/>
      <c r="L80" s="381"/>
      <c r="M80" s="386">
        <f>SUM(C80:L80)</f>
        <v>12</v>
      </c>
      <c r="N80" s="383">
        <f t="shared" ref="N80:N89" si="25">SUM(C80:L80)/O80</f>
        <v>12</v>
      </c>
      <c r="O80" s="26">
        <f t="shared" ref="O80:O89" si="26">COUNTA(C80:L80)</f>
        <v>1</v>
      </c>
    </row>
    <row r="81" spans="1:15" ht="15.75" x14ac:dyDescent="0.25">
      <c r="A81" s="152" t="s">
        <v>781</v>
      </c>
      <c r="B81" s="46" t="s">
        <v>354</v>
      </c>
      <c r="C81" s="26">
        <v>10</v>
      </c>
      <c r="D81" s="26"/>
      <c r="E81" s="26"/>
      <c r="F81" s="26"/>
      <c r="G81" s="26"/>
      <c r="H81" s="26"/>
      <c r="I81" s="26"/>
      <c r="J81" s="26"/>
      <c r="K81" s="26"/>
      <c r="L81" s="381"/>
      <c r="M81" s="386">
        <f t="shared" ref="M81:M88" si="27">SUM(C81:L81)</f>
        <v>10</v>
      </c>
      <c r="N81" s="383">
        <f t="shared" si="25"/>
        <v>10</v>
      </c>
      <c r="O81" s="26">
        <f t="shared" si="26"/>
        <v>1</v>
      </c>
    </row>
    <row r="82" spans="1:15" ht="15.75" x14ac:dyDescent="0.25">
      <c r="A82" s="152" t="s">
        <v>781</v>
      </c>
      <c r="B82" s="46" t="s">
        <v>355</v>
      </c>
      <c r="C82" s="26">
        <v>5</v>
      </c>
      <c r="D82" s="26"/>
      <c r="E82" s="26"/>
      <c r="F82" s="26"/>
      <c r="G82" s="26"/>
      <c r="H82" s="26"/>
      <c r="I82" s="26"/>
      <c r="J82" s="26"/>
      <c r="K82" s="26"/>
      <c r="L82" s="381"/>
      <c r="M82" s="386">
        <f t="shared" si="27"/>
        <v>5</v>
      </c>
      <c r="N82" s="383">
        <f t="shared" si="25"/>
        <v>5</v>
      </c>
      <c r="O82" s="26">
        <f t="shared" si="26"/>
        <v>1</v>
      </c>
    </row>
    <row r="83" spans="1:15" ht="15.75" x14ac:dyDescent="0.25">
      <c r="A83" s="152" t="s">
        <v>781</v>
      </c>
      <c r="B83" s="46" t="s">
        <v>356</v>
      </c>
      <c r="C83" s="26"/>
      <c r="D83" s="26"/>
      <c r="E83" s="26"/>
      <c r="F83" s="26"/>
      <c r="G83" s="26"/>
      <c r="H83" s="26"/>
      <c r="I83" s="26"/>
      <c r="J83" s="26"/>
      <c r="K83" s="26"/>
      <c r="L83" s="381"/>
      <c r="M83" s="386">
        <f t="shared" si="27"/>
        <v>0</v>
      </c>
      <c r="N83" s="383" t="e">
        <f t="shared" si="25"/>
        <v>#DIV/0!</v>
      </c>
      <c r="O83" s="26">
        <f t="shared" si="26"/>
        <v>0</v>
      </c>
    </row>
    <row r="84" spans="1:15" ht="15.75" x14ac:dyDescent="0.25">
      <c r="A84" s="152" t="s">
        <v>781</v>
      </c>
      <c r="B84" s="44" t="s">
        <v>58</v>
      </c>
      <c r="C84" s="26">
        <v>7</v>
      </c>
      <c r="D84" s="26"/>
      <c r="E84" s="26"/>
      <c r="F84" s="26"/>
      <c r="G84" s="26"/>
      <c r="H84" s="26"/>
      <c r="I84" s="26"/>
      <c r="J84" s="26"/>
      <c r="K84" s="26"/>
      <c r="L84" s="381"/>
      <c r="M84" s="386">
        <f t="shared" si="27"/>
        <v>7</v>
      </c>
      <c r="N84" s="383">
        <f t="shared" si="25"/>
        <v>7</v>
      </c>
      <c r="O84" s="26">
        <f t="shared" si="26"/>
        <v>1</v>
      </c>
    </row>
    <row r="85" spans="1:15" ht="15.75" x14ac:dyDescent="0.25">
      <c r="A85" s="152" t="s">
        <v>781</v>
      </c>
      <c r="B85" s="48" t="s">
        <v>821</v>
      </c>
      <c r="C85" s="26">
        <v>13</v>
      </c>
      <c r="D85" s="26"/>
      <c r="E85" s="26"/>
      <c r="F85" s="26"/>
      <c r="G85" s="26"/>
      <c r="H85" s="26"/>
      <c r="I85" s="26"/>
      <c r="J85" s="26"/>
      <c r="K85" s="26"/>
      <c r="L85" s="381"/>
      <c r="M85" s="386">
        <f t="shared" si="27"/>
        <v>13</v>
      </c>
      <c r="N85" s="383">
        <f t="shared" si="25"/>
        <v>13</v>
      </c>
      <c r="O85" s="26">
        <f t="shared" si="26"/>
        <v>1</v>
      </c>
    </row>
    <row r="86" spans="1:15" ht="15.75" x14ac:dyDescent="0.25">
      <c r="A86" s="152" t="s">
        <v>781</v>
      </c>
      <c r="B86" s="49" t="s">
        <v>822</v>
      </c>
      <c r="C86" s="26">
        <v>2</v>
      </c>
      <c r="D86" s="26"/>
      <c r="E86" s="26"/>
      <c r="F86" s="26"/>
      <c r="G86" s="26"/>
      <c r="H86" s="26"/>
      <c r="I86" s="26"/>
      <c r="J86" s="26"/>
      <c r="K86" s="26"/>
      <c r="L86" s="381"/>
      <c r="M86" s="386">
        <f t="shared" si="27"/>
        <v>2</v>
      </c>
      <c r="N86" s="673">
        <f t="shared" si="25"/>
        <v>2</v>
      </c>
      <c r="O86" s="674">
        <f t="shared" si="26"/>
        <v>1</v>
      </c>
    </row>
    <row r="87" spans="1:15" ht="15.75" x14ac:dyDescent="0.25">
      <c r="A87" s="152" t="s">
        <v>781</v>
      </c>
      <c r="B87" s="49" t="s">
        <v>829</v>
      </c>
      <c r="C87" s="26">
        <v>0</v>
      </c>
      <c r="D87" s="26"/>
      <c r="E87" s="26"/>
      <c r="F87" s="26"/>
      <c r="G87" s="26"/>
      <c r="H87" s="26"/>
      <c r="I87" s="26"/>
      <c r="J87" s="26"/>
      <c r="K87" s="26"/>
      <c r="L87" s="381"/>
      <c r="M87" s="386">
        <f t="shared" si="27"/>
        <v>0</v>
      </c>
      <c r="N87" s="673">
        <f t="shared" si="25"/>
        <v>0</v>
      </c>
      <c r="O87" s="674">
        <f t="shared" si="26"/>
        <v>1</v>
      </c>
    </row>
    <row r="88" spans="1:15" ht="16.5" thickBot="1" x14ac:dyDescent="0.3">
      <c r="A88" s="152" t="s">
        <v>781</v>
      </c>
      <c r="B88" s="48" t="s">
        <v>823</v>
      </c>
      <c r="C88" s="26">
        <v>9</v>
      </c>
      <c r="D88" s="26"/>
      <c r="E88" s="26"/>
      <c r="F88" s="26"/>
      <c r="G88" s="26"/>
      <c r="H88" s="26"/>
      <c r="I88" s="26"/>
      <c r="J88" s="26"/>
      <c r="K88" s="26"/>
      <c r="L88" s="381"/>
      <c r="M88" s="386">
        <f t="shared" si="27"/>
        <v>9</v>
      </c>
      <c r="N88" s="383">
        <f t="shared" si="25"/>
        <v>9</v>
      </c>
      <c r="O88" s="26">
        <f t="shared" si="26"/>
        <v>1</v>
      </c>
    </row>
    <row r="89" spans="1:15" ht="19.5" thickBot="1" x14ac:dyDescent="0.3">
      <c r="A89" s="47"/>
      <c r="B89" s="672" t="s">
        <v>530</v>
      </c>
      <c r="C89" s="371">
        <f>SUM(C79:C88)</f>
        <v>58</v>
      </c>
      <c r="D89" s="371"/>
      <c r="E89" s="371"/>
      <c r="F89" s="371"/>
      <c r="G89" s="371"/>
      <c r="H89" s="371"/>
      <c r="I89" s="371"/>
      <c r="J89" s="371"/>
      <c r="K89" s="371"/>
      <c r="L89" s="374"/>
      <c r="M89" s="378">
        <f>SUM(M80:M88)</f>
        <v>58</v>
      </c>
      <c r="N89" s="383">
        <f t="shared" si="25"/>
        <v>58</v>
      </c>
      <c r="O89" s="26">
        <f t="shared" si="26"/>
        <v>1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0be516f0-a481-4a85-b130-cf002ed18f6b}" enabled="1" method="Privileged" siteId="{6a6f73c8-6f8f-49d4-952c-6921dd9bb6a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10</vt:i4>
      </vt:variant>
    </vt:vector>
  </HeadingPairs>
  <TitlesOfParts>
    <vt:vector size="23" baseType="lpstr">
      <vt:lpstr>Available Players</vt:lpstr>
      <vt:lpstr>Captain List</vt:lpstr>
      <vt:lpstr>"25-26 Schedule+Results</vt:lpstr>
      <vt:lpstr>"25-26 B Division Standings</vt:lpstr>
      <vt:lpstr>Sheet1</vt:lpstr>
      <vt:lpstr>"26 Playoff Brackets</vt:lpstr>
      <vt:lpstr>B Division Team Stats</vt:lpstr>
      <vt:lpstr>"25-26 A League Standings</vt:lpstr>
      <vt:lpstr>A Division Team Stats</vt:lpstr>
      <vt:lpstr>Playoff Stats</vt:lpstr>
      <vt:lpstr>ASG Stats</vt:lpstr>
      <vt:lpstr>"25-26 C Division Standings</vt:lpstr>
      <vt:lpstr>C Division Team Stats</vt:lpstr>
      <vt:lpstr>ScheduleTeam1</vt:lpstr>
      <vt:lpstr>ScheduleTeam1Score</vt:lpstr>
      <vt:lpstr>ScheduleTeam2</vt:lpstr>
      <vt:lpstr>ScheduleTeam2Score</vt:lpstr>
      <vt:lpstr>ScheduleWinner</vt:lpstr>
      <vt:lpstr>Team1</vt:lpstr>
      <vt:lpstr>Team1Score</vt:lpstr>
      <vt:lpstr>Team2</vt:lpstr>
      <vt:lpstr>Team2Score</vt:lpstr>
      <vt:lpstr>Winner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Kyle  Pileski</dc:creator>
  <cp:keywords/>
  <dc:description/>
  <cp:lastModifiedBy>Derek Alan Fryer-Smolenski</cp:lastModifiedBy>
  <cp:revision/>
  <dcterms:created xsi:type="dcterms:W3CDTF">2024-01-29T16:08:37Z</dcterms:created>
  <dcterms:modified xsi:type="dcterms:W3CDTF">2026-03-19T11:00:54Z</dcterms:modified>
  <cp:category/>
  <cp:contentStatus/>
</cp:coreProperties>
</file>